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ymsoffice-my.sharepoint.com/personal/jonathant_scott_ky_gov/Documents/"/>
    </mc:Choice>
  </mc:AlternateContent>
  <xr:revisionPtr revIDLastSave="0" documentId="8_{ACBDBC56-8764-452A-A615-30A3135EB1BD}" xr6:coauthVersionLast="47" xr6:coauthVersionMax="47" xr10:uidLastSave="{00000000-0000-0000-0000-000000000000}"/>
  <bookViews>
    <workbookView xWindow="31575" yWindow="2610" windowWidth="16710" windowHeight="8010" tabRatio="869" xr2:uid="{00000000-000D-0000-FFFF-FFFF00000000}"/>
  </bookViews>
  <sheets>
    <sheet name="Budget Analysis Report" sheetId="8" r:id="rId1"/>
    <sheet name="Actual to Budget" sheetId="7" r:id="rId2"/>
    <sheet name="Analysis" sheetId="6" r:id="rId3"/>
    <sheet name="SUMMARY BY COS" sheetId="5" r:id="rId4"/>
    <sheet name="MAP" sheetId="1" r:id="rId5"/>
    <sheet name="ACA" sheetId="2" r:id="rId6"/>
    <sheet name="MCHIP" sheetId="3" r:id="rId7"/>
    <sheet name="SCHIP" sheetId="4" r:id="rId8"/>
    <sheet name="Adjustments" sheetId="9" state="hidden" r:id="rId9"/>
    <sheet name="DGA MAP" sheetId="10" state="hidden" r:id="rId10"/>
    <sheet name="DGA ACA" sheetId="11" state="hidden" r:id="rId11"/>
    <sheet name="DGA MCHIP" sheetId="12" state="hidden" r:id="rId12"/>
    <sheet name="DGA SCHIP" sheetId="13" state="hidden" r:id="rId13"/>
    <sheet name="Sheet1" sheetId="15" state="hidden" r:id="rId14"/>
  </sheets>
  <definedNames>
    <definedName name="_xlnm.Print_Area" localSheetId="1">'Actual to Budget'!$A$1:$E$27</definedName>
    <definedName name="_xlnm.Print_Area" localSheetId="2">Analysis!$A$1:$F$29</definedName>
    <definedName name="_xlnm.Print_Area" localSheetId="3">'SUMMARY BY COS'!$A$1:$O$130</definedName>
    <definedName name="_xlnm.Print_Titles" localSheetId="5">ACA!$1:$1</definedName>
    <definedName name="_xlnm.Print_Titles" localSheetId="0">'Budget Analysis Report'!$A:$A,'Budget Analysis Report'!$1:$4</definedName>
    <definedName name="_xlnm.Print_Titles" localSheetId="4">MAP!$1:$1</definedName>
    <definedName name="_xlnm.Print_Titles" localSheetId="6">MCHIP!$1:$1</definedName>
    <definedName name="_xlnm.Print_Titles" localSheetId="7">SCHIP!$1:$1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122" i="8" l="1"/>
  <c r="U121" i="8"/>
  <c r="U120" i="8"/>
  <c r="U119" i="8"/>
  <c r="S122" i="8"/>
  <c r="S121" i="8"/>
  <c r="S120" i="8"/>
  <c r="S119" i="8"/>
  <c r="R119" i="8"/>
  <c r="Q122" i="8"/>
  <c r="Q121" i="8"/>
  <c r="Q120" i="8"/>
  <c r="Q119" i="8"/>
  <c r="J14" i="8"/>
  <c r="K14" i="8"/>
  <c r="I14" i="8"/>
  <c r="H14" i="8"/>
  <c r="G14" i="8"/>
  <c r="F14" i="8"/>
  <c r="E14" i="8"/>
  <c r="C14" i="8"/>
  <c r="D14" i="8"/>
  <c r="C106" i="8" l="1"/>
  <c r="D89" i="8"/>
  <c r="C89" i="8"/>
  <c r="E82" i="8"/>
  <c r="F82" i="8"/>
  <c r="G82" i="8"/>
  <c r="H82" i="8"/>
  <c r="I82" i="8"/>
  <c r="J82" i="8"/>
  <c r="K82" i="8"/>
  <c r="L82" i="8"/>
  <c r="M82" i="8"/>
  <c r="N82" i="8"/>
  <c r="D82" i="8"/>
  <c r="C82" i="8"/>
  <c r="F32" i="8"/>
  <c r="F109" i="8" s="1"/>
  <c r="E32" i="8"/>
  <c r="E109" i="8" s="1"/>
  <c r="D32" i="8"/>
  <c r="C32" i="8"/>
  <c r="U79" i="8"/>
  <c r="E22" i="5"/>
  <c r="O22" i="5" s="1"/>
  <c r="F22" i="5"/>
  <c r="G22" i="5"/>
  <c r="H22" i="5"/>
  <c r="I22" i="5"/>
  <c r="J22" i="5"/>
  <c r="K22" i="5"/>
  <c r="L22" i="5"/>
  <c r="M22" i="5"/>
  <c r="N22" i="5"/>
  <c r="D22" i="5"/>
  <c r="C22" i="5"/>
  <c r="H19" i="5"/>
  <c r="N80" i="8"/>
  <c r="T80" i="8" s="1"/>
  <c r="M80" i="8"/>
  <c r="D80" i="8"/>
  <c r="E80" i="8"/>
  <c r="F80" i="8"/>
  <c r="G80" i="8"/>
  <c r="H80" i="8"/>
  <c r="I80" i="8"/>
  <c r="J80" i="8"/>
  <c r="K80" i="8"/>
  <c r="L80" i="8"/>
  <c r="C80" i="8"/>
  <c r="R80" i="8"/>
  <c r="P80" i="8"/>
  <c r="O22" i="2"/>
  <c r="D109" i="8" l="1"/>
  <c r="C109" i="8"/>
  <c r="O109" i="8"/>
  <c r="O80" i="8"/>
  <c r="Q80" i="8"/>
  <c r="S80" i="8" s="1"/>
  <c r="U80" i="8" s="1"/>
  <c r="O22" i="1"/>
  <c r="K5" i="1"/>
  <c r="J5" i="1"/>
  <c r="H5" i="1" l="1"/>
  <c r="G5" i="1" l="1"/>
  <c r="F5" i="1" l="1"/>
  <c r="C20" i="7"/>
  <c r="O131" i="8" l="1"/>
  <c r="E3" i="2" l="1"/>
  <c r="E3" i="3"/>
  <c r="E5" i="1" l="1"/>
  <c r="D69" i="1" l="1"/>
  <c r="C114" i="2" l="1"/>
  <c r="C5" i="1" l="1"/>
  <c r="N2" i="5" l="1"/>
  <c r="N104" i="5"/>
  <c r="N105" i="5"/>
  <c r="N106" i="5"/>
  <c r="I114" i="2" l="1"/>
  <c r="I113" i="4"/>
  <c r="I113" i="3"/>
  <c r="H113" i="3"/>
  <c r="H101" i="1" l="1"/>
  <c r="T131" i="8" l="1"/>
  <c r="R131" i="8"/>
  <c r="P131" i="8"/>
  <c r="Q131" i="8" l="1"/>
  <c r="S131" i="8" l="1"/>
  <c r="G113" i="4"/>
  <c r="U131" i="8" l="1"/>
  <c r="O34" i="1"/>
  <c r="D29" i="8" l="1"/>
  <c r="J128" i="1" l="1"/>
  <c r="I128" i="1"/>
  <c r="I71" i="5" l="1"/>
  <c r="J71" i="5"/>
  <c r="K71" i="5"/>
  <c r="L71" i="5"/>
  <c r="M71" i="5"/>
  <c r="N71" i="5"/>
  <c r="O60" i="4" l="1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G114" i="2" l="1"/>
  <c r="D78" i="5" l="1"/>
  <c r="E78" i="5"/>
  <c r="F78" i="5"/>
  <c r="G78" i="5"/>
  <c r="H78" i="5"/>
  <c r="I78" i="5"/>
  <c r="J78" i="5"/>
  <c r="K78" i="5"/>
  <c r="L78" i="5"/>
  <c r="M78" i="5"/>
  <c r="N78" i="5"/>
  <c r="D77" i="5"/>
  <c r="E77" i="5"/>
  <c r="F77" i="5"/>
  <c r="C77" i="5"/>
  <c r="D110" i="5"/>
  <c r="D100" i="5"/>
  <c r="D19" i="5"/>
  <c r="D20" i="5"/>
  <c r="D21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C20" i="5"/>
  <c r="C21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D2" i="5"/>
  <c r="D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6" i="8" l="1"/>
  <c r="D8" i="8"/>
  <c r="D9" i="8"/>
  <c r="D11" i="8"/>
  <c r="D12" i="8"/>
  <c r="D13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30" i="8"/>
  <c r="D31" i="8"/>
  <c r="D34" i="8"/>
  <c r="D35" i="8"/>
  <c r="D36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2" i="8"/>
  <c r="D63" i="8"/>
  <c r="D64" i="8"/>
  <c r="D65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95" i="8"/>
  <c r="D96" i="8"/>
  <c r="D97" i="8"/>
  <c r="D99" i="8"/>
  <c r="D100" i="8"/>
  <c r="D101" i="8"/>
  <c r="D104" i="8"/>
  <c r="D105" i="8"/>
  <c r="G77" i="5"/>
  <c r="H77" i="5"/>
  <c r="I77" i="5"/>
  <c r="J77" i="5"/>
  <c r="K77" i="5"/>
  <c r="L77" i="5"/>
  <c r="M77" i="5"/>
  <c r="N77" i="5"/>
  <c r="F72" i="5"/>
  <c r="F73" i="5"/>
  <c r="F74" i="5"/>
  <c r="F75" i="5"/>
  <c r="F76" i="5"/>
  <c r="F79" i="5"/>
  <c r="F80" i="5"/>
  <c r="F81" i="5"/>
  <c r="F82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37" i="5"/>
  <c r="F38" i="5"/>
  <c r="F39" i="5"/>
  <c r="F40" i="5"/>
  <c r="F41" i="5"/>
  <c r="F42" i="5"/>
  <c r="F43" i="5"/>
  <c r="F44" i="5"/>
  <c r="F45" i="5"/>
  <c r="F46" i="5"/>
  <c r="F6" i="8"/>
  <c r="F36" i="5"/>
  <c r="F19" i="5"/>
  <c r="F20" i="5"/>
  <c r="F21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7" i="5"/>
  <c r="F8" i="5"/>
  <c r="F9" i="5"/>
  <c r="F10" i="5"/>
  <c r="F11" i="5"/>
  <c r="F12" i="5"/>
  <c r="F13" i="5"/>
  <c r="F14" i="5"/>
  <c r="F15" i="5"/>
  <c r="F16" i="5"/>
  <c r="F17" i="5"/>
  <c r="F18" i="5"/>
  <c r="F2" i="5"/>
  <c r="F3" i="5"/>
  <c r="F4" i="5"/>
  <c r="F5" i="5"/>
  <c r="F6" i="5"/>
  <c r="E85" i="5" l="1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72" i="5"/>
  <c r="E73" i="5"/>
  <c r="E74" i="5"/>
  <c r="E75" i="5"/>
  <c r="E76" i="5"/>
  <c r="E79" i="5"/>
  <c r="E80" i="5"/>
  <c r="E81" i="5"/>
  <c r="E82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48" i="5"/>
  <c r="E49" i="5"/>
  <c r="E36" i="5"/>
  <c r="E37" i="5"/>
  <c r="E38" i="5"/>
  <c r="E39" i="5"/>
  <c r="E40" i="5"/>
  <c r="E41" i="5"/>
  <c r="E42" i="5"/>
  <c r="E43" i="5"/>
  <c r="E44" i="5"/>
  <c r="E45" i="5"/>
  <c r="E46" i="5"/>
  <c r="E2" i="5"/>
  <c r="E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6" i="8"/>
  <c r="E8" i="8"/>
  <c r="E9" i="8"/>
  <c r="E11" i="8"/>
  <c r="E12" i="8"/>
  <c r="E13" i="8"/>
  <c r="E15" i="8"/>
  <c r="E16" i="8"/>
  <c r="E17" i="8"/>
  <c r="E18" i="8"/>
  <c r="E19" i="8"/>
  <c r="E20" i="8"/>
  <c r="E23" i="8"/>
  <c r="F23" i="8"/>
  <c r="G23" i="8"/>
  <c r="H23" i="8"/>
  <c r="I23" i="8"/>
  <c r="J23" i="8"/>
  <c r="K23" i="8"/>
  <c r="L23" i="8"/>
  <c r="M23" i="8"/>
  <c r="N23" i="8"/>
  <c r="E24" i="8"/>
  <c r="F24" i="8"/>
  <c r="G24" i="8"/>
  <c r="H24" i="8"/>
  <c r="I24" i="8"/>
  <c r="J24" i="8"/>
  <c r="L24" i="8"/>
  <c r="M24" i="8"/>
  <c r="N24" i="8"/>
  <c r="E25" i="8"/>
  <c r="F25" i="8"/>
  <c r="G25" i="8"/>
  <c r="H25" i="8"/>
  <c r="I25" i="8"/>
  <c r="J25" i="8"/>
  <c r="K25" i="8"/>
  <c r="L25" i="8"/>
  <c r="M25" i="8"/>
  <c r="N25" i="8"/>
  <c r="E26" i="8"/>
  <c r="F26" i="8"/>
  <c r="G26" i="8"/>
  <c r="H26" i="8"/>
  <c r="I26" i="8"/>
  <c r="J26" i="8"/>
  <c r="K26" i="8"/>
  <c r="L26" i="8"/>
  <c r="M26" i="8"/>
  <c r="N26" i="8"/>
  <c r="E27" i="8"/>
  <c r="F27" i="8"/>
  <c r="G27" i="8"/>
  <c r="H27" i="8"/>
  <c r="I27" i="8"/>
  <c r="J27" i="8"/>
  <c r="K27" i="8"/>
  <c r="L27" i="8"/>
  <c r="M27" i="8"/>
  <c r="N27" i="8"/>
  <c r="E28" i="8"/>
  <c r="F28" i="8"/>
  <c r="G28" i="8"/>
  <c r="H28" i="8"/>
  <c r="I28" i="8"/>
  <c r="J28" i="8"/>
  <c r="K28" i="8"/>
  <c r="L28" i="8"/>
  <c r="M28" i="8"/>
  <c r="N28" i="8"/>
  <c r="E29" i="8"/>
  <c r="D63" i="5" l="1"/>
  <c r="G63" i="5"/>
  <c r="H63" i="5"/>
  <c r="I63" i="5"/>
  <c r="J63" i="5"/>
  <c r="K63" i="5"/>
  <c r="L63" i="5"/>
  <c r="M63" i="5"/>
  <c r="N63" i="5"/>
  <c r="C63" i="5"/>
  <c r="E101" i="8" l="1"/>
  <c r="F101" i="8"/>
  <c r="G101" i="8"/>
  <c r="H101" i="8"/>
  <c r="I101" i="8"/>
  <c r="J101" i="8"/>
  <c r="K101" i="8"/>
  <c r="L101" i="8"/>
  <c r="L6" i="8"/>
  <c r="N128" i="1" l="1"/>
  <c r="N121" i="2"/>
  <c r="N122" i="5" s="1"/>
  <c r="O33" i="3"/>
  <c r="N114" i="2"/>
  <c r="N123" i="2" l="1"/>
  <c r="M85" i="5"/>
  <c r="M86" i="5"/>
  <c r="M29" i="8" s="1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66" i="5"/>
  <c r="M67" i="5"/>
  <c r="M68" i="5"/>
  <c r="M69" i="5"/>
  <c r="M70" i="5"/>
  <c r="M72" i="5"/>
  <c r="M73" i="5"/>
  <c r="M74" i="5"/>
  <c r="M75" i="5"/>
  <c r="M76" i="5"/>
  <c r="M79" i="5"/>
  <c r="M80" i="5"/>
  <c r="M81" i="5"/>
  <c r="M82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4" i="5"/>
  <c r="M65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N69" i="5"/>
  <c r="N70" i="5"/>
  <c r="M2" i="5"/>
  <c r="N23" i="5"/>
  <c r="N24" i="5"/>
  <c r="M103" i="5"/>
  <c r="M104" i="5"/>
  <c r="M105" i="5"/>
  <c r="M106" i="5"/>
  <c r="M107" i="5"/>
  <c r="M108" i="5"/>
  <c r="M109" i="5"/>
  <c r="M110" i="5"/>
  <c r="M112" i="5"/>
  <c r="M113" i="5"/>
  <c r="M7" i="8" s="1"/>
  <c r="M114" i="5"/>
  <c r="M115" i="5"/>
  <c r="N45" i="5" l="1"/>
  <c r="N79" i="5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N113" i="3"/>
  <c r="I13" i="5" l="1"/>
  <c r="J13" i="5"/>
  <c r="K13" i="5"/>
  <c r="L13" i="5"/>
  <c r="N13" i="5"/>
  <c r="G13" i="5"/>
  <c r="H13" i="5"/>
  <c r="C13" i="5"/>
  <c r="E72" i="8"/>
  <c r="F72" i="8"/>
  <c r="G72" i="8"/>
  <c r="H72" i="8"/>
  <c r="I72" i="8"/>
  <c r="J72" i="8"/>
  <c r="K72" i="8"/>
  <c r="L72" i="8"/>
  <c r="M72" i="8"/>
  <c r="N72" i="8"/>
  <c r="C72" i="8"/>
  <c r="O13" i="1"/>
  <c r="O13" i="4"/>
  <c r="O13" i="2"/>
  <c r="P72" i="8" l="1"/>
  <c r="O72" i="8"/>
  <c r="Q72" i="8" s="1"/>
  <c r="R72" i="8"/>
  <c r="T72" i="8"/>
  <c r="O13" i="5"/>
  <c r="S72" i="8" l="1"/>
  <c r="U72" i="8" s="1"/>
  <c r="H94" i="5"/>
  <c r="I94" i="5"/>
  <c r="J94" i="5"/>
  <c r="K94" i="5"/>
  <c r="L94" i="5"/>
  <c r="N94" i="5"/>
  <c r="G94" i="5"/>
  <c r="G95" i="5"/>
  <c r="G96" i="5"/>
  <c r="G97" i="5"/>
  <c r="G85" i="5"/>
  <c r="G86" i="5"/>
  <c r="G87" i="5"/>
  <c r="G88" i="5"/>
  <c r="G89" i="5"/>
  <c r="G90" i="5"/>
  <c r="G91" i="5"/>
  <c r="G92" i="5"/>
  <c r="G93" i="5"/>
  <c r="G72" i="5"/>
  <c r="G73" i="5"/>
  <c r="G74" i="5"/>
  <c r="G75" i="5"/>
  <c r="G76" i="5"/>
  <c r="G79" i="5"/>
  <c r="G80" i="5"/>
  <c r="G81" i="5"/>
  <c r="G82" i="5"/>
  <c r="G98" i="5"/>
  <c r="G99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4" i="5"/>
  <c r="G65" i="5"/>
  <c r="G66" i="5"/>
  <c r="G67" i="5"/>
  <c r="G68" i="5"/>
  <c r="G69" i="5"/>
  <c r="G70" i="5"/>
  <c r="G7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19" i="5"/>
  <c r="G20" i="5"/>
  <c r="G21" i="5"/>
  <c r="G23" i="5"/>
  <c r="G24" i="5"/>
  <c r="G25" i="5"/>
  <c r="G26" i="5"/>
  <c r="G27" i="5"/>
  <c r="G28" i="5"/>
  <c r="G29" i="5"/>
  <c r="G30" i="5"/>
  <c r="G31" i="5"/>
  <c r="G2" i="5"/>
  <c r="G3" i="5"/>
  <c r="G4" i="5"/>
  <c r="G6" i="5"/>
  <c r="G7" i="5"/>
  <c r="G8" i="5"/>
  <c r="G9" i="5"/>
  <c r="G10" i="5"/>
  <c r="G11" i="5"/>
  <c r="G12" i="5"/>
  <c r="G14" i="5"/>
  <c r="G15" i="5"/>
  <c r="G16" i="5"/>
  <c r="G17" i="5"/>
  <c r="G18" i="5"/>
  <c r="G100" i="5" l="1"/>
  <c r="G5" i="5"/>
  <c r="G73" i="8" l="1"/>
  <c r="H73" i="8"/>
  <c r="I73" i="8"/>
  <c r="J73" i="8"/>
  <c r="K73" i="8"/>
  <c r="L73" i="8"/>
  <c r="M73" i="8"/>
  <c r="N73" i="8"/>
  <c r="E73" i="8"/>
  <c r="F73" i="8"/>
  <c r="C73" i="8"/>
  <c r="F94" i="5"/>
  <c r="D94" i="5" l="1"/>
  <c r="C94" i="5"/>
  <c r="O94" i="1"/>
  <c r="O93" i="2"/>
  <c r="O92" i="4"/>
  <c r="R73" i="8" l="1"/>
  <c r="P73" i="8"/>
  <c r="O73" i="8"/>
  <c r="T73" i="8"/>
  <c r="O94" i="5"/>
  <c r="Q73" i="8" l="1"/>
  <c r="S73" i="8" s="1"/>
  <c r="U73" i="8" s="1"/>
  <c r="E43" i="8"/>
  <c r="F43" i="8"/>
  <c r="G43" i="8"/>
  <c r="H43" i="8"/>
  <c r="I43" i="8"/>
  <c r="J43" i="8"/>
  <c r="K43" i="8"/>
  <c r="L43" i="8"/>
  <c r="M43" i="8"/>
  <c r="C43" i="8"/>
  <c r="C6" i="8" l="1"/>
  <c r="C8" i="8"/>
  <c r="C9" i="8"/>
  <c r="C11" i="8"/>
  <c r="C12" i="8"/>
  <c r="C13" i="8"/>
  <c r="C15" i="8"/>
  <c r="C16" i="8"/>
  <c r="C17" i="8"/>
  <c r="C18" i="8"/>
  <c r="C19" i="8"/>
  <c r="C20" i="8"/>
  <c r="C21" i="8"/>
  <c r="C22" i="8"/>
  <c r="C23" i="8"/>
  <c r="C25" i="8"/>
  <c r="C26" i="8"/>
  <c r="C27" i="8"/>
  <c r="C28" i="8"/>
  <c r="C29" i="8"/>
  <c r="C30" i="8"/>
  <c r="C31" i="8"/>
  <c r="C100" i="5" l="1"/>
  <c r="C82" i="5"/>
  <c r="C8" i="5"/>
  <c r="C24" i="8" l="1"/>
  <c r="H128" i="1" l="1"/>
  <c r="K128" i="1"/>
  <c r="K121" i="5" s="1"/>
  <c r="K120" i="8" s="1"/>
  <c r="L128" i="1"/>
  <c r="M128" i="1"/>
  <c r="N43" i="8" l="1"/>
  <c r="K42" i="8" l="1"/>
  <c r="L42" i="8"/>
  <c r="M42" i="8"/>
  <c r="N42" i="8"/>
  <c r="E42" i="8"/>
  <c r="F42" i="8"/>
  <c r="G42" i="8"/>
  <c r="H42" i="8"/>
  <c r="I42" i="8"/>
  <c r="J42" i="8"/>
  <c r="C42" i="8"/>
  <c r="J17" i="5"/>
  <c r="J74" i="5"/>
  <c r="J75" i="5"/>
  <c r="J76" i="5"/>
  <c r="J79" i="5"/>
  <c r="J80" i="5"/>
  <c r="J81" i="5"/>
  <c r="J82" i="5"/>
  <c r="J72" i="5"/>
  <c r="J73" i="5"/>
  <c r="J56" i="5"/>
  <c r="J57" i="5"/>
  <c r="J58" i="5"/>
  <c r="J59" i="5"/>
  <c r="J60" i="5"/>
  <c r="J61" i="5"/>
  <c r="J62" i="5"/>
  <c r="J64" i="5"/>
  <c r="J65" i="5"/>
  <c r="J66" i="5"/>
  <c r="J67" i="5"/>
  <c r="J68" i="5"/>
  <c r="J69" i="5"/>
  <c r="J70" i="5"/>
  <c r="J51" i="5"/>
  <c r="J52" i="5"/>
  <c r="J53" i="5"/>
  <c r="J54" i="5"/>
  <c r="J55" i="5"/>
  <c r="J48" i="5"/>
  <c r="J49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21" i="5"/>
  <c r="J23" i="5"/>
  <c r="J24" i="5"/>
  <c r="J25" i="5"/>
  <c r="J26" i="5"/>
  <c r="J27" i="5"/>
  <c r="J10" i="5"/>
  <c r="J11" i="5"/>
  <c r="J12" i="5"/>
  <c r="J14" i="5"/>
  <c r="J15" i="5"/>
  <c r="J16" i="5"/>
  <c r="J18" i="5"/>
  <c r="J9" i="5"/>
  <c r="J2" i="5"/>
  <c r="J3" i="5"/>
  <c r="J4" i="5"/>
  <c r="J5" i="5"/>
  <c r="J6" i="5"/>
  <c r="J34" i="8"/>
  <c r="J35" i="8"/>
  <c r="J36" i="8"/>
  <c r="J38" i="8"/>
  <c r="J39" i="8"/>
  <c r="J40" i="8"/>
  <c r="J41" i="8"/>
  <c r="J44" i="8"/>
  <c r="J45" i="8"/>
  <c r="J46" i="8"/>
  <c r="J47" i="8"/>
  <c r="J48" i="8"/>
  <c r="J49" i="8"/>
  <c r="J50" i="8"/>
  <c r="J51" i="8"/>
  <c r="J52" i="8"/>
  <c r="J85" i="5"/>
  <c r="J86" i="5"/>
  <c r="J87" i="5"/>
  <c r="J88" i="5"/>
  <c r="J89" i="5"/>
  <c r="J90" i="5"/>
  <c r="J91" i="5"/>
  <c r="J92" i="5"/>
  <c r="J93" i="5"/>
  <c r="J95" i="5"/>
  <c r="J96" i="5"/>
  <c r="J97" i="5"/>
  <c r="J98" i="5"/>
  <c r="J99" i="5"/>
  <c r="J100" i="5"/>
  <c r="J47" i="5"/>
  <c r="J50" i="5"/>
  <c r="J19" i="5"/>
  <c r="J20" i="5"/>
  <c r="J7" i="5"/>
  <c r="J8" i="5"/>
  <c r="J103" i="5"/>
  <c r="J104" i="5"/>
  <c r="J105" i="5"/>
  <c r="J106" i="5"/>
  <c r="J107" i="5"/>
  <c r="J108" i="5"/>
  <c r="J109" i="5"/>
  <c r="J110" i="5"/>
  <c r="J112" i="5"/>
  <c r="J113" i="5"/>
  <c r="J7" i="8" s="1"/>
  <c r="J114" i="5"/>
  <c r="J115" i="5"/>
  <c r="K17" i="5"/>
  <c r="L17" i="5"/>
  <c r="N17" i="5"/>
  <c r="J6" i="8"/>
  <c r="J8" i="8"/>
  <c r="J9" i="8"/>
  <c r="J11" i="8"/>
  <c r="J12" i="8"/>
  <c r="J13" i="8"/>
  <c r="J15" i="8"/>
  <c r="J16" i="8"/>
  <c r="J17" i="8"/>
  <c r="J18" i="8"/>
  <c r="J19" i="8"/>
  <c r="J20" i="8"/>
  <c r="J21" i="8"/>
  <c r="J22" i="8"/>
  <c r="J29" i="8"/>
  <c r="J30" i="8"/>
  <c r="J31" i="8"/>
  <c r="I6" i="8"/>
  <c r="T42" i="8" l="1"/>
  <c r="H17" i="5"/>
  <c r="I17" i="5"/>
  <c r="C17" i="5"/>
  <c r="O17" i="4"/>
  <c r="O17" i="2"/>
  <c r="O17" i="1"/>
  <c r="R42" i="8" l="1"/>
  <c r="P42" i="8"/>
  <c r="O42" i="8"/>
  <c r="O17" i="5"/>
  <c r="K87" i="5"/>
  <c r="L87" i="5"/>
  <c r="N87" i="5"/>
  <c r="I87" i="5"/>
  <c r="D111" i="5"/>
  <c r="E111" i="5"/>
  <c r="F111" i="5"/>
  <c r="G111" i="5"/>
  <c r="H111" i="5"/>
  <c r="I111" i="5"/>
  <c r="I31" i="5"/>
  <c r="I30" i="5"/>
  <c r="I34" i="5"/>
  <c r="Q42" i="8" l="1"/>
  <c r="S42" i="8" s="1"/>
  <c r="U42" i="8" s="1"/>
  <c r="I28" i="5"/>
  <c r="I27" i="5"/>
  <c r="I26" i="5"/>
  <c r="I25" i="5"/>
  <c r="I24" i="5"/>
  <c r="I23" i="5"/>
  <c r="I21" i="5"/>
  <c r="I20" i="5"/>
  <c r="I19" i="5"/>
  <c r="I18" i="5"/>
  <c r="I16" i="5"/>
  <c r="I15" i="5"/>
  <c r="I14" i="5"/>
  <c r="I12" i="5"/>
  <c r="I11" i="5"/>
  <c r="I10" i="5"/>
  <c r="I9" i="5"/>
  <c r="I8" i="5"/>
  <c r="K8" i="5"/>
  <c r="L8" i="5"/>
  <c r="N8" i="5"/>
  <c r="I7" i="5"/>
  <c r="I6" i="5"/>
  <c r="I5" i="5"/>
  <c r="I4" i="5"/>
  <c r="I3" i="5"/>
  <c r="I2" i="5"/>
  <c r="H4" i="5" l="1"/>
  <c r="O10" i="8" l="1"/>
  <c r="O3" i="3" l="1"/>
  <c r="L14" i="8"/>
  <c r="M14" i="8"/>
  <c r="N14" i="8"/>
  <c r="D114" i="2" l="1"/>
  <c r="O125" i="1" l="1"/>
  <c r="D115" i="5" l="1"/>
  <c r="E115" i="5"/>
  <c r="F115" i="5"/>
  <c r="G115" i="5"/>
  <c r="H115" i="5"/>
  <c r="I115" i="5"/>
  <c r="K115" i="5"/>
  <c r="L115" i="5"/>
  <c r="N115" i="5"/>
  <c r="C115" i="5"/>
  <c r="H8" i="5" l="1"/>
  <c r="O8" i="2"/>
  <c r="O8" i="4"/>
  <c r="C9" i="5"/>
  <c r="D113" i="3"/>
  <c r="E38" i="8"/>
  <c r="F38" i="8"/>
  <c r="G38" i="8"/>
  <c r="H38" i="8"/>
  <c r="I38" i="8"/>
  <c r="K38" i="8"/>
  <c r="L38" i="8"/>
  <c r="M38" i="8"/>
  <c r="N38" i="8"/>
  <c r="C38" i="8"/>
  <c r="O8" i="1"/>
  <c r="O8" i="5" l="1"/>
  <c r="C113" i="3"/>
  <c r="B20" i="7"/>
  <c r="N6" i="8" l="1"/>
  <c r="I70" i="5" l="1"/>
  <c r="K70" i="5"/>
  <c r="L70" i="5"/>
  <c r="N82" i="5" l="1"/>
  <c r="L82" i="5"/>
  <c r="K82" i="5"/>
  <c r="D82" i="5"/>
  <c r="H82" i="5"/>
  <c r="I82" i="5"/>
  <c r="K104" i="5"/>
  <c r="K103" i="5"/>
  <c r="K4" i="5"/>
  <c r="K3" i="5"/>
  <c r="K2" i="5"/>
  <c r="K12" i="8"/>
  <c r="K11" i="8"/>
  <c r="K9" i="8"/>
  <c r="K8" i="8"/>
  <c r="K5" i="5" l="1"/>
  <c r="L69" i="5" l="1"/>
  <c r="D69" i="5"/>
  <c r="H69" i="5"/>
  <c r="I69" i="5"/>
  <c r="K68" i="5"/>
  <c r="L68" i="5"/>
  <c r="N68" i="5"/>
  <c r="D68" i="5"/>
  <c r="H68" i="5"/>
  <c r="I68" i="5"/>
  <c r="C68" i="5"/>
  <c r="D64" i="5"/>
  <c r="D61" i="8" s="1"/>
  <c r="H64" i="5"/>
  <c r="I64" i="5"/>
  <c r="C64" i="5"/>
  <c r="K76" i="5"/>
  <c r="L76" i="5"/>
  <c r="N76" i="5"/>
  <c r="D76" i="5"/>
  <c r="H76" i="5"/>
  <c r="I76" i="5"/>
  <c r="K80" i="5"/>
  <c r="L80" i="5"/>
  <c r="N80" i="5"/>
  <c r="I80" i="5"/>
  <c r="D80" i="5"/>
  <c r="H80" i="5"/>
  <c r="C80" i="5"/>
  <c r="K79" i="5"/>
  <c r="L79" i="5"/>
  <c r="H79" i="5"/>
  <c r="I79" i="5"/>
  <c r="D79" i="5"/>
  <c r="C79" i="5"/>
  <c r="D113" i="5" l="1"/>
  <c r="D7" i="8" s="1"/>
  <c r="E113" i="5"/>
  <c r="E7" i="8" s="1"/>
  <c r="F113" i="5"/>
  <c r="F7" i="8" s="1"/>
  <c r="G113" i="5"/>
  <c r="G7" i="8" s="1"/>
  <c r="H113" i="5"/>
  <c r="H7" i="8" s="1"/>
  <c r="I113" i="5"/>
  <c r="I7" i="8" s="1"/>
  <c r="D114" i="5"/>
  <c r="E114" i="5"/>
  <c r="F114" i="5"/>
  <c r="G114" i="5"/>
  <c r="H114" i="5"/>
  <c r="I114" i="5"/>
  <c r="C113" i="5"/>
  <c r="C7" i="8" s="1"/>
  <c r="K81" i="5" l="1"/>
  <c r="L81" i="5"/>
  <c r="N81" i="5"/>
  <c r="H81" i="5"/>
  <c r="I81" i="5"/>
  <c r="K64" i="5"/>
  <c r="L64" i="5"/>
  <c r="N64" i="5"/>
  <c r="D75" i="5" l="1"/>
  <c r="H75" i="5"/>
  <c r="I75" i="5"/>
  <c r="K75" i="5"/>
  <c r="L75" i="5"/>
  <c r="N75" i="5"/>
  <c r="C75" i="5"/>
  <c r="D74" i="5"/>
  <c r="H74" i="5"/>
  <c r="I74" i="5"/>
  <c r="K74" i="5"/>
  <c r="L74" i="5"/>
  <c r="N74" i="5"/>
  <c r="C74" i="5"/>
  <c r="D85" i="5"/>
  <c r="F85" i="5"/>
  <c r="H85" i="5"/>
  <c r="I85" i="5"/>
  <c r="K85" i="5"/>
  <c r="L85" i="5"/>
  <c r="N85" i="5"/>
  <c r="C85" i="5"/>
  <c r="O101" i="5"/>
  <c r="O102" i="5"/>
  <c r="D81" i="5"/>
  <c r="C81" i="5"/>
  <c r="C76" i="5"/>
  <c r="O76" i="5" s="1"/>
  <c r="D73" i="5"/>
  <c r="H73" i="5"/>
  <c r="I73" i="5"/>
  <c r="K73" i="5"/>
  <c r="L73" i="5"/>
  <c r="N73" i="5"/>
  <c r="C73" i="5"/>
  <c r="D88" i="5"/>
  <c r="F88" i="5"/>
  <c r="H88" i="5"/>
  <c r="C88" i="5"/>
  <c r="D87" i="5"/>
  <c r="F87" i="5"/>
  <c r="H87" i="5"/>
  <c r="C87" i="5"/>
  <c r="C78" i="5"/>
  <c r="C72" i="5"/>
  <c r="D71" i="5"/>
  <c r="H71" i="5"/>
  <c r="D70" i="5"/>
  <c r="H70" i="5"/>
  <c r="C70" i="5"/>
  <c r="C69" i="5"/>
  <c r="D67" i="5"/>
  <c r="H67" i="5"/>
  <c r="C67" i="5"/>
  <c r="D66" i="5"/>
  <c r="H66" i="5"/>
  <c r="C66" i="5"/>
  <c r="O82" i="5" l="1"/>
  <c r="O75" i="5"/>
  <c r="O85" i="5"/>
  <c r="O73" i="5"/>
  <c r="H6" i="8" l="1"/>
  <c r="G6" i="8" l="1"/>
  <c r="D65" i="5" l="1"/>
  <c r="H65" i="5"/>
  <c r="I65" i="5"/>
  <c r="K65" i="5"/>
  <c r="L65" i="5"/>
  <c r="N65" i="5"/>
  <c r="C65" i="5"/>
  <c r="O65" i="5" l="1"/>
  <c r="O66" i="2" l="1"/>
  <c r="E77" i="8" l="1"/>
  <c r="F77" i="8"/>
  <c r="G77" i="8"/>
  <c r="H77" i="8"/>
  <c r="I77" i="8"/>
  <c r="J77" i="8"/>
  <c r="K77" i="8"/>
  <c r="L77" i="8"/>
  <c r="M77" i="8"/>
  <c r="N77" i="8"/>
  <c r="C77" i="8"/>
  <c r="O81" i="5"/>
  <c r="C52" i="5"/>
  <c r="C53" i="5"/>
  <c r="C54" i="5"/>
  <c r="C55" i="5"/>
  <c r="C56" i="5"/>
  <c r="C57" i="5"/>
  <c r="C58" i="5"/>
  <c r="C59" i="5"/>
  <c r="C60" i="5"/>
  <c r="C61" i="5"/>
  <c r="C62" i="5"/>
  <c r="C61" i="8"/>
  <c r="C49" i="5"/>
  <c r="C19" i="5"/>
  <c r="C3" i="5"/>
  <c r="C4" i="5"/>
  <c r="C5" i="5"/>
  <c r="C6" i="5"/>
  <c r="C7" i="5"/>
  <c r="C10" i="5"/>
  <c r="C11" i="5"/>
  <c r="C12" i="5"/>
  <c r="C14" i="5"/>
  <c r="C15" i="5"/>
  <c r="C16" i="5"/>
  <c r="C18" i="5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3" i="1"/>
  <c r="O4" i="1"/>
  <c r="O6" i="1"/>
  <c r="O7" i="1"/>
  <c r="O9" i="1"/>
  <c r="O10" i="1"/>
  <c r="O11" i="1"/>
  <c r="O12" i="1"/>
  <c r="O14" i="1"/>
  <c r="O15" i="1"/>
  <c r="O16" i="1"/>
  <c r="O18" i="1"/>
  <c r="O19" i="1"/>
  <c r="O20" i="1"/>
  <c r="O21" i="1"/>
  <c r="O23" i="1"/>
  <c r="O24" i="1"/>
  <c r="O25" i="1"/>
  <c r="O26" i="1"/>
  <c r="O27" i="1"/>
  <c r="O28" i="1"/>
  <c r="O29" i="1"/>
  <c r="O30" i="1"/>
  <c r="O31" i="1"/>
  <c r="O32" i="1"/>
  <c r="O33" i="1"/>
  <c r="O35" i="1"/>
  <c r="O36" i="1"/>
  <c r="O37" i="1"/>
  <c r="O38" i="1"/>
  <c r="O39" i="1"/>
  <c r="O40" i="1"/>
  <c r="O41" i="1"/>
  <c r="O42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70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5" i="1"/>
  <c r="O96" i="1"/>
  <c r="O97" i="1"/>
  <c r="O98" i="1"/>
  <c r="O100" i="1"/>
  <c r="D86" i="5"/>
  <c r="D89" i="5"/>
  <c r="D90" i="5"/>
  <c r="D91" i="5"/>
  <c r="D92" i="5"/>
  <c r="D93" i="5"/>
  <c r="D95" i="5"/>
  <c r="D96" i="5"/>
  <c r="D97" i="5"/>
  <c r="D98" i="5"/>
  <c r="D72" i="5"/>
  <c r="D51" i="5"/>
  <c r="D52" i="5"/>
  <c r="D53" i="5"/>
  <c r="D54" i="5"/>
  <c r="D55" i="5"/>
  <c r="D56" i="5"/>
  <c r="D57" i="5"/>
  <c r="D58" i="5"/>
  <c r="D59" i="5"/>
  <c r="D60" i="5"/>
  <c r="D61" i="5"/>
  <c r="D62" i="5"/>
  <c r="D48" i="5"/>
  <c r="D49" i="5"/>
  <c r="C47" i="5"/>
  <c r="C48" i="5"/>
  <c r="C50" i="5"/>
  <c r="C51" i="5"/>
  <c r="C83" i="5"/>
  <c r="C84" i="5"/>
  <c r="C86" i="5"/>
  <c r="C89" i="5"/>
  <c r="C90" i="5"/>
  <c r="C91" i="5"/>
  <c r="C92" i="5"/>
  <c r="C93" i="5"/>
  <c r="C95" i="5"/>
  <c r="C96" i="5"/>
  <c r="C97" i="5"/>
  <c r="C98" i="5"/>
  <c r="C99" i="5"/>
  <c r="O80" i="5" l="1"/>
  <c r="O79" i="5"/>
  <c r="O78" i="5"/>
  <c r="H34" i="5"/>
  <c r="K34" i="5"/>
  <c r="L34" i="5"/>
  <c r="N34" i="5"/>
  <c r="O33" i="4"/>
  <c r="O34" i="5" l="1"/>
  <c r="O79" i="2"/>
  <c r="O5" i="1" l="1"/>
  <c r="C71" i="5" l="1"/>
  <c r="O71" i="1"/>
  <c r="T77" i="8"/>
  <c r="R77" i="8"/>
  <c r="P77" i="8"/>
  <c r="O43" i="1" l="1"/>
  <c r="O77" i="8"/>
  <c r="Q77" i="8" s="1"/>
  <c r="S77" i="8" s="1"/>
  <c r="U77" i="8" s="1"/>
  <c r="T101" i="8" l="1"/>
  <c r="P101" i="8"/>
  <c r="R101" i="8"/>
  <c r="F18" i="8"/>
  <c r="G18" i="8"/>
  <c r="H18" i="8"/>
  <c r="I18" i="8"/>
  <c r="K18" i="8"/>
  <c r="L18" i="8"/>
  <c r="M18" i="8"/>
  <c r="N18" i="8"/>
  <c r="C101" i="8" l="1"/>
  <c r="O101" i="8" s="1"/>
  <c r="Q101" i="8" s="1"/>
  <c r="S101" i="8" s="1"/>
  <c r="U101" i="8" s="1"/>
  <c r="C111" i="5" l="1"/>
  <c r="E101" i="1" l="1"/>
  <c r="E120" i="1" s="1"/>
  <c r="F101" i="1"/>
  <c r="G101" i="1"/>
  <c r="G120" i="1" s="1"/>
  <c r="H120" i="1"/>
  <c r="I101" i="1"/>
  <c r="I120" i="1" s="1"/>
  <c r="J101" i="1"/>
  <c r="J120" i="1" s="1"/>
  <c r="L101" i="1"/>
  <c r="L120" i="1" s="1"/>
  <c r="M101" i="1"/>
  <c r="M120" i="1" s="1"/>
  <c r="N101" i="1"/>
  <c r="C101" i="1"/>
  <c r="O2" i="1"/>
  <c r="N120" i="1" l="1"/>
  <c r="N130" i="1" s="1"/>
  <c r="O103" i="1"/>
  <c r="F120" i="1"/>
  <c r="N86" i="5" l="1"/>
  <c r="N88" i="5"/>
  <c r="N89" i="5"/>
  <c r="N90" i="5"/>
  <c r="N91" i="5"/>
  <c r="N92" i="5"/>
  <c r="N93" i="5"/>
  <c r="N95" i="5"/>
  <c r="N96" i="5"/>
  <c r="N97" i="5"/>
  <c r="N72" i="5"/>
  <c r="N67" i="5"/>
  <c r="N57" i="5"/>
  <c r="N58" i="5"/>
  <c r="N59" i="5"/>
  <c r="N60" i="5"/>
  <c r="N61" i="5"/>
  <c r="N62" i="5"/>
  <c r="N61" i="8"/>
  <c r="N51" i="5"/>
  <c r="N52" i="5"/>
  <c r="N53" i="5"/>
  <c r="N54" i="5"/>
  <c r="N55" i="5"/>
  <c r="N56" i="5"/>
  <c r="N48" i="5"/>
  <c r="N49" i="5"/>
  <c r="N39" i="5"/>
  <c r="N40" i="5"/>
  <c r="N41" i="5"/>
  <c r="N42" i="5"/>
  <c r="N43" i="5"/>
  <c r="N44" i="5"/>
  <c r="N46" i="5"/>
  <c r="N38" i="5"/>
  <c r="N37" i="5"/>
  <c r="N28" i="5"/>
  <c r="N29" i="5"/>
  <c r="N30" i="5"/>
  <c r="N31" i="5"/>
  <c r="N32" i="5"/>
  <c r="N33" i="5"/>
  <c r="N35" i="5"/>
  <c r="N36" i="5"/>
  <c r="N19" i="5"/>
  <c r="N20" i="5"/>
  <c r="N21" i="5"/>
  <c r="N25" i="5"/>
  <c r="N26" i="5"/>
  <c r="N27" i="5"/>
  <c r="N12" i="5"/>
  <c r="N14" i="5"/>
  <c r="N15" i="5"/>
  <c r="N16" i="5"/>
  <c r="N18" i="5"/>
  <c r="N11" i="5"/>
  <c r="N10" i="5"/>
  <c r="H6" i="5"/>
  <c r="K6" i="5"/>
  <c r="L6" i="5"/>
  <c r="N6" i="5"/>
  <c r="H5" i="5"/>
  <c r="L5" i="5"/>
  <c r="N5" i="5"/>
  <c r="L4" i="5"/>
  <c r="N4" i="5"/>
  <c r="H3" i="5"/>
  <c r="L3" i="5"/>
  <c r="M3" i="5"/>
  <c r="N3" i="5"/>
  <c r="H2" i="5"/>
  <c r="L2" i="5"/>
  <c r="N111" i="5" l="1"/>
  <c r="O111" i="5" s="1"/>
  <c r="A111" i="5"/>
  <c r="O3" i="4" l="1"/>
  <c r="O4" i="4"/>
  <c r="O5" i="4"/>
  <c r="O6" i="4"/>
  <c r="O7" i="4"/>
  <c r="O9" i="4"/>
  <c r="O10" i="4"/>
  <c r="O11" i="4"/>
  <c r="O12" i="4"/>
  <c r="O14" i="4"/>
  <c r="O15" i="4"/>
  <c r="O16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79" i="4"/>
  <c r="O80" i="4"/>
  <c r="O81" i="4"/>
  <c r="O82" i="4"/>
  <c r="O83" i="4"/>
  <c r="O84" i="4"/>
  <c r="O85" i="4"/>
  <c r="O86" i="4"/>
  <c r="O87" i="4"/>
  <c r="O88" i="4"/>
  <c r="O89" i="4"/>
  <c r="O90" i="4"/>
  <c r="O91" i="4"/>
  <c r="O93" i="4"/>
  <c r="O94" i="4"/>
  <c r="O95" i="4"/>
  <c r="O96" i="4"/>
  <c r="O97" i="4"/>
  <c r="O98" i="4"/>
  <c r="O99" i="4"/>
  <c r="O100" i="4"/>
  <c r="O101" i="4"/>
  <c r="O102" i="4"/>
  <c r="O103" i="4"/>
  <c r="O104" i="4"/>
  <c r="O105" i="4"/>
  <c r="O106" i="4"/>
  <c r="O107" i="4"/>
  <c r="O108" i="4"/>
  <c r="O109" i="4"/>
  <c r="O110" i="4"/>
  <c r="O111" i="4"/>
  <c r="O112" i="4"/>
  <c r="N103" i="5" l="1"/>
  <c r="N107" i="5"/>
  <c r="N108" i="5"/>
  <c r="N109" i="5"/>
  <c r="N110" i="5"/>
  <c r="N112" i="5"/>
  <c r="N113" i="5"/>
  <c r="N7" i="8" s="1"/>
  <c r="N114" i="5"/>
  <c r="N98" i="5"/>
  <c r="N99" i="5"/>
  <c r="N100" i="5"/>
  <c r="N66" i="5"/>
  <c r="N47" i="5"/>
  <c r="N50" i="5"/>
  <c r="N7" i="5"/>
  <c r="N9" i="5"/>
  <c r="M100" i="8" l="1"/>
  <c r="O34" i="2"/>
  <c r="H110" i="5" l="1"/>
  <c r="I110" i="5"/>
  <c r="K110" i="5"/>
  <c r="L110" i="5"/>
  <c r="M6" i="8" l="1"/>
  <c r="K6" i="8" l="1"/>
  <c r="J113" i="3" l="1"/>
  <c r="K113" i="5" l="1"/>
  <c r="K7" i="8" s="1"/>
  <c r="L113" i="5"/>
  <c r="L7" i="8" s="1"/>
  <c r="O78" i="2" l="1"/>
  <c r="F99" i="8" l="1"/>
  <c r="G99" i="8"/>
  <c r="G47" i="5"/>
  <c r="G61" i="8"/>
  <c r="G83" i="5"/>
  <c r="G84" i="5"/>
  <c r="G103" i="5"/>
  <c r="G104" i="5"/>
  <c r="G105" i="5"/>
  <c r="G106" i="5"/>
  <c r="G107" i="5"/>
  <c r="G108" i="5"/>
  <c r="G66" i="8" s="1"/>
  <c r="G109" i="5"/>
  <c r="G112" i="5"/>
  <c r="F47" i="5"/>
  <c r="F48" i="5"/>
  <c r="F49" i="5"/>
  <c r="F50" i="5"/>
  <c r="F61" i="8"/>
  <c r="F83" i="5"/>
  <c r="F84" i="5"/>
  <c r="F86" i="5"/>
  <c r="F89" i="5"/>
  <c r="F90" i="5"/>
  <c r="F91" i="5"/>
  <c r="F92" i="5"/>
  <c r="F93" i="5"/>
  <c r="F95" i="5"/>
  <c r="F96" i="5"/>
  <c r="F97" i="5"/>
  <c r="F98" i="5"/>
  <c r="F99" i="5"/>
  <c r="F103" i="5"/>
  <c r="F104" i="5"/>
  <c r="F105" i="5"/>
  <c r="F106" i="5"/>
  <c r="F107" i="5"/>
  <c r="F108" i="5"/>
  <c r="F66" i="8" s="1"/>
  <c r="F109" i="5"/>
  <c r="F110" i="5"/>
  <c r="F112" i="5"/>
  <c r="F34" i="8"/>
  <c r="F35" i="8"/>
  <c r="F36" i="8"/>
  <c r="F39" i="8"/>
  <c r="F40" i="8"/>
  <c r="F41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2" i="8"/>
  <c r="F63" i="8"/>
  <c r="F64" i="8"/>
  <c r="F65" i="8"/>
  <c r="F67" i="8"/>
  <c r="F68" i="8"/>
  <c r="F69" i="8"/>
  <c r="F70" i="8"/>
  <c r="F71" i="8"/>
  <c r="F74" i="8"/>
  <c r="F75" i="8"/>
  <c r="F76" i="8"/>
  <c r="F78" i="8"/>
  <c r="F79" i="8"/>
  <c r="F81" i="8"/>
  <c r="F19" i="8"/>
  <c r="F20" i="8"/>
  <c r="F21" i="8"/>
  <c r="F22" i="8"/>
  <c r="F29" i="8"/>
  <c r="F30" i="8"/>
  <c r="F31" i="8"/>
  <c r="F8" i="8"/>
  <c r="F9" i="8"/>
  <c r="F11" i="8"/>
  <c r="F12" i="8"/>
  <c r="F13" i="8"/>
  <c r="F15" i="8"/>
  <c r="F16" i="8"/>
  <c r="F17" i="8"/>
  <c r="G49" i="8"/>
  <c r="G50" i="8"/>
  <c r="G51" i="8"/>
  <c r="G52" i="8"/>
  <c r="G53" i="8"/>
  <c r="G54" i="8"/>
  <c r="G55" i="8"/>
  <c r="G56" i="8"/>
  <c r="G57" i="8"/>
  <c r="G58" i="8"/>
  <c r="G59" i="8"/>
  <c r="G60" i="8"/>
  <c r="G62" i="8"/>
  <c r="G63" i="8"/>
  <c r="G64" i="8"/>
  <c r="G65" i="8"/>
  <c r="G67" i="8"/>
  <c r="G68" i="8"/>
  <c r="G69" i="8"/>
  <c r="G70" i="8"/>
  <c r="G8" i="8"/>
  <c r="G9" i="8"/>
  <c r="G11" i="8"/>
  <c r="G12" i="8"/>
  <c r="G13" i="8"/>
  <c r="G15" i="8"/>
  <c r="G16" i="8"/>
  <c r="G17" i="8"/>
  <c r="O117" i="1"/>
  <c r="G110" i="5" l="1"/>
  <c r="G113" i="3"/>
  <c r="O6" i="5"/>
  <c r="O5" i="5"/>
  <c r="O4" i="5"/>
  <c r="O3" i="5"/>
  <c r="F100" i="5" l="1"/>
  <c r="E103" i="5" l="1"/>
  <c r="E104" i="5"/>
  <c r="E105" i="5"/>
  <c r="E106" i="5"/>
  <c r="E107" i="5"/>
  <c r="E108" i="5"/>
  <c r="E109" i="5"/>
  <c r="E110" i="5"/>
  <c r="E112" i="5"/>
  <c r="E83" i="5"/>
  <c r="E84" i="5"/>
  <c r="E47" i="5"/>
  <c r="E50" i="5"/>
  <c r="E61" i="8"/>
  <c r="D112" i="5" l="1"/>
  <c r="D109" i="5"/>
  <c r="D108" i="5"/>
  <c r="D66" i="8" s="1"/>
  <c r="D107" i="5"/>
  <c r="D102" i="8" s="1"/>
  <c r="D106" i="5"/>
  <c r="D105" i="5"/>
  <c r="D104" i="5"/>
  <c r="D103" i="5"/>
  <c r="D47" i="5"/>
  <c r="D50" i="5"/>
  <c r="D83" i="5"/>
  <c r="D84" i="5"/>
  <c r="E116" i="5" l="1"/>
  <c r="H7" i="5" l="1"/>
  <c r="K7" i="5"/>
  <c r="L7" i="5"/>
  <c r="H9" i="5"/>
  <c r="K9" i="5"/>
  <c r="L9" i="5"/>
  <c r="H10" i="5"/>
  <c r="K10" i="5"/>
  <c r="L10" i="5"/>
  <c r="H11" i="5"/>
  <c r="K11" i="5"/>
  <c r="L11" i="5"/>
  <c r="H12" i="5"/>
  <c r="K12" i="5"/>
  <c r="L12" i="5"/>
  <c r="H14" i="5"/>
  <c r="K14" i="5"/>
  <c r="L14" i="5"/>
  <c r="H15" i="5"/>
  <c r="K15" i="5"/>
  <c r="L15" i="5"/>
  <c r="H16" i="5"/>
  <c r="K16" i="5"/>
  <c r="L16" i="5"/>
  <c r="H18" i="5"/>
  <c r="K18" i="5"/>
  <c r="L18" i="5"/>
  <c r="K19" i="5"/>
  <c r="L19" i="5"/>
  <c r="H20" i="5"/>
  <c r="K20" i="5"/>
  <c r="L20" i="5"/>
  <c r="H21" i="5"/>
  <c r="K21" i="5"/>
  <c r="L21" i="5"/>
  <c r="H23" i="5"/>
  <c r="K23" i="5"/>
  <c r="L23" i="5"/>
  <c r="H24" i="5"/>
  <c r="K24" i="5"/>
  <c r="L24" i="5"/>
  <c r="H25" i="5"/>
  <c r="K25" i="5"/>
  <c r="L25" i="5"/>
  <c r="H26" i="5"/>
  <c r="K26" i="5"/>
  <c r="L26" i="5"/>
  <c r="H27" i="5"/>
  <c r="K27" i="5"/>
  <c r="L27" i="5"/>
  <c r="H28" i="5"/>
  <c r="K28" i="5"/>
  <c r="L28" i="5"/>
  <c r="H29" i="5"/>
  <c r="I29" i="5"/>
  <c r="K29" i="5"/>
  <c r="L29" i="5"/>
  <c r="H30" i="5"/>
  <c r="K30" i="5"/>
  <c r="L30" i="5"/>
  <c r="H31" i="5"/>
  <c r="K31" i="5"/>
  <c r="L31" i="5"/>
  <c r="H32" i="5"/>
  <c r="I32" i="5"/>
  <c r="K32" i="5"/>
  <c r="L32" i="5"/>
  <c r="H33" i="5"/>
  <c r="I33" i="5"/>
  <c r="K33" i="5"/>
  <c r="L33" i="5"/>
  <c r="H35" i="5"/>
  <c r="I35" i="5"/>
  <c r="K35" i="5"/>
  <c r="L35" i="5"/>
  <c r="H36" i="5"/>
  <c r="I36" i="5"/>
  <c r="K36" i="5"/>
  <c r="L36" i="5"/>
  <c r="H37" i="5"/>
  <c r="I37" i="5"/>
  <c r="K37" i="5"/>
  <c r="L37" i="5"/>
  <c r="H38" i="5"/>
  <c r="I38" i="5"/>
  <c r="K38" i="5"/>
  <c r="L38" i="5"/>
  <c r="H39" i="5"/>
  <c r="I39" i="5"/>
  <c r="K39" i="5"/>
  <c r="L39" i="5"/>
  <c r="H40" i="5"/>
  <c r="I40" i="5"/>
  <c r="K40" i="5"/>
  <c r="L40" i="5"/>
  <c r="H41" i="5"/>
  <c r="I41" i="5"/>
  <c r="K41" i="5"/>
  <c r="L41" i="5"/>
  <c r="H42" i="5"/>
  <c r="I42" i="5"/>
  <c r="K42" i="5"/>
  <c r="L42" i="5"/>
  <c r="H43" i="5"/>
  <c r="I43" i="5"/>
  <c r="K43" i="5"/>
  <c r="L43" i="5"/>
  <c r="H44" i="5"/>
  <c r="I44" i="5"/>
  <c r="K44" i="5"/>
  <c r="L44" i="5"/>
  <c r="H45" i="5"/>
  <c r="I45" i="5"/>
  <c r="K45" i="5"/>
  <c r="L45" i="5"/>
  <c r="H46" i="5"/>
  <c r="I46" i="5"/>
  <c r="K46" i="5"/>
  <c r="L46" i="5"/>
  <c r="H47" i="5"/>
  <c r="I47" i="5"/>
  <c r="K47" i="5"/>
  <c r="L47" i="5"/>
  <c r="M47" i="5"/>
  <c r="H48" i="5"/>
  <c r="I48" i="5"/>
  <c r="K48" i="5"/>
  <c r="L48" i="5"/>
  <c r="H49" i="5"/>
  <c r="I49" i="5"/>
  <c r="K49" i="5"/>
  <c r="L49" i="5"/>
  <c r="H50" i="5"/>
  <c r="I50" i="5"/>
  <c r="K50" i="5"/>
  <c r="L50" i="5"/>
  <c r="H51" i="5"/>
  <c r="I51" i="5"/>
  <c r="K51" i="5"/>
  <c r="L51" i="5"/>
  <c r="H52" i="5"/>
  <c r="I52" i="5"/>
  <c r="K52" i="5"/>
  <c r="L52" i="5"/>
  <c r="H53" i="5"/>
  <c r="I53" i="5"/>
  <c r="K53" i="5"/>
  <c r="L53" i="5"/>
  <c r="H54" i="5"/>
  <c r="I54" i="5"/>
  <c r="K54" i="5"/>
  <c r="L54" i="5"/>
  <c r="H55" i="5"/>
  <c r="I55" i="5"/>
  <c r="K55" i="5"/>
  <c r="L55" i="5"/>
  <c r="H56" i="5"/>
  <c r="I56" i="5"/>
  <c r="K56" i="5"/>
  <c r="L56" i="5"/>
  <c r="H57" i="5"/>
  <c r="I57" i="5"/>
  <c r="K57" i="5"/>
  <c r="L57" i="5"/>
  <c r="H58" i="5"/>
  <c r="I58" i="5"/>
  <c r="K58" i="5"/>
  <c r="L58" i="5"/>
  <c r="H59" i="5"/>
  <c r="I59" i="5"/>
  <c r="K59" i="5"/>
  <c r="L59" i="5"/>
  <c r="H60" i="5"/>
  <c r="I60" i="5"/>
  <c r="K60" i="5"/>
  <c r="L60" i="5"/>
  <c r="H61" i="5"/>
  <c r="I61" i="5"/>
  <c r="K61" i="5"/>
  <c r="L61" i="5"/>
  <c r="H62" i="5"/>
  <c r="I62" i="5"/>
  <c r="K62" i="5"/>
  <c r="L62" i="5"/>
  <c r="H61" i="8"/>
  <c r="J61" i="8"/>
  <c r="K61" i="8"/>
  <c r="L61" i="8"/>
  <c r="M61" i="8"/>
  <c r="I66" i="5"/>
  <c r="K66" i="5"/>
  <c r="L66" i="5"/>
  <c r="I67" i="5"/>
  <c r="K67" i="5"/>
  <c r="L67" i="5"/>
  <c r="O68" i="5"/>
  <c r="H72" i="5"/>
  <c r="I72" i="5"/>
  <c r="K72" i="5"/>
  <c r="L72" i="5"/>
  <c r="H83" i="5"/>
  <c r="I83" i="5"/>
  <c r="J83" i="5"/>
  <c r="K83" i="5"/>
  <c r="L83" i="5"/>
  <c r="M83" i="5"/>
  <c r="N83" i="5"/>
  <c r="H84" i="5"/>
  <c r="I84" i="5"/>
  <c r="J84" i="5"/>
  <c r="K84" i="5"/>
  <c r="L84" i="5"/>
  <c r="M84" i="5"/>
  <c r="N84" i="5"/>
  <c r="H86" i="5"/>
  <c r="I86" i="5"/>
  <c r="K86" i="5"/>
  <c r="L86" i="5"/>
  <c r="O87" i="5"/>
  <c r="I88" i="5"/>
  <c r="K88" i="5"/>
  <c r="L88" i="5"/>
  <c r="H89" i="5"/>
  <c r="I89" i="5"/>
  <c r="K89" i="5"/>
  <c r="L89" i="5"/>
  <c r="H90" i="5"/>
  <c r="I90" i="5"/>
  <c r="K90" i="5"/>
  <c r="L90" i="5"/>
  <c r="H91" i="5"/>
  <c r="I91" i="5"/>
  <c r="K91" i="5"/>
  <c r="L91" i="5"/>
  <c r="H92" i="5"/>
  <c r="I92" i="5"/>
  <c r="K92" i="5"/>
  <c r="L92" i="5"/>
  <c r="H93" i="5"/>
  <c r="I93" i="5"/>
  <c r="K93" i="5"/>
  <c r="L93" i="5"/>
  <c r="H95" i="5"/>
  <c r="I95" i="5"/>
  <c r="K95" i="5"/>
  <c r="L95" i="5"/>
  <c r="H96" i="5"/>
  <c r="I96" i="5"/>
  <c r="K96" i="5"/>
  <c r="L96" i="5"/>
  <c r="H97" i="5"/>
  <c r="I97" i="5"/>
  <c r="K97" i="5"/>
  <c r="L97" i="5"/>
  <c r="H98" i="5"/>
  <c r="I98" i="5"/>
  <c r="K98" i="5"/>
  <c r="L98" i="5"/>
  <c r="H99" i="5"/>
  <c r="I99" i="5"/>
  <c r="K99" i="5"/>
  <c r="L99" i="5"/>
  <c r="H100" i="5"/>
  <c r="I100" i="5"/>
  <c r="K100" i="5"/>
  <c r="L100" i="5"/>
  <c r="E69" i="8"/>
  <c r="E70" i="8"/>
  <c r="E71" i="8"/>
  <c r="E74" i="8"/>
  <c r="E75" i="8"/>
  <c r="E76" i="8"/>
  <c r="E78" i="8"/>
  <c r="E79" i="8"/>
  <c r="E53" i="8"/>
  <c r="E54" i="8"/>
  <c r="E55" i="8"/>
  <c r="E56" i="8"/>
  <c r="E57" i="8"/>
  <c r="E58" i="8"/>
  <c r="E59" i="8"/>
  <c r="E60" i="8"/>
  <c r="E62" i="8"/>
  <c r="E63" i="8"/>
  <c r="E64" i="8"/>
  <c r="E65" i="8"/>
  <c r="E66" i="8"/>
  <c r="E67" i="8"/>
  <c r="E68" i="8"/>
  <c r="E34" i="8"/>
  <c r="E35" i="8"/>
  <c r="E36" i="8"/>
  <c r="E39" i="8"/>
  <c r="E40" i="8"/>
  <c r="E41" i="8"/>
  <c r="E44" i="8"/>
  <c r="E45" i="8"/>
  <c r="E46" i="8"/>
  <c r="E47" i="8"/>
  <c r="E48" i="8"/>
  <c r="E49" i="8"/>
  <c r="E50" i="8"/>
  <c r="E51" i="8"/>
  <c r="E52" i="8"/>
  <c r="H8" i="8"/>
  <c r="I8" i="8"/>
  <c r="L8" i="8"/>
  <c r="M8" i="8"/>
  <c r="N8" i="8"/>
  <c r="H9" i="8"/>
  <c r="I9" i="8"/>
  <c r="L9" i="8"/>
  <c r="M9" i="8"/>
  <c r="N9" i="8"/>
  <c r="H11" i="8"/>
  <c r="I11" i="8"/>
  <c r="L11" i="8"/>
  <c r="M11" i="8"/>
  <c r="N11" i="8"/>
  <c r="H12" i="8"/>
  <c r="I12" i="8"/>
  <c r="L12" i="8"/>
  <c r="M12" i="8"/>
  <c r="N12" i="8"/>
  <c r="H13" i="8"/>
  <c r="I13" i="8"/>
  <c r="K13" i="8"/>
  <c r="L13" i="8"/>
  <c r="M13" i="8"/>
  <c r="N13" i="8"/>
  <c r="H15" i="8"/>
  <c r="I15" i="8"/>
  <c r="K15" i="8"/>
  <c r="L15" i="8"/>
  <c r="M15" i="8"/>
  <c r="N15" i="8"/>
  <c r="H16" i="8"/>
  <c r="I16" i="8"/>
  <c r="K16" i="8"/>
  <c r="L16" i="8"/>
  <c r="M16" i="8"/>
  <c r="N16" i="8"/>
  <c r="H17" i="8"/>
  <c r="I17" i="8"/>
  <c r="K17" i="8"/>
  <c r="L17" i="8"/>
  <c r="M17" i="8"/>
  <c r="N17" i="8"/>
  <c r="G19" i="8"/>
  <c r="H19" i="8"/>
  <c r="I19" i="8"/>
  <c r="K19" i="8"/>
  <c r="L19" i="8"/>
  <c r="M19" i="8"/>
  <c r="N19" i="8"/>
  <c r="G20" i="8"/>
  <c r="H20" i="8"/>
  <c r="I20" i="8"/>
  <c r="K20" i="8"/>
  <c r="L20" i="8"/>
  <c r="M20" i="8"/>
  <c r="N20" i="8"/>
  <c r="E21" i="8"/>
  <c r="G21" i="8"/>
  <c r="H21" i="8"/>
  <c r="I21" i="8"/>
  <c r="K21" i="8"/>
  <c r="L21" i="8"/>
  <c r="M21" i="8"/>
  <c r="N21" i="8"/>
  <c r="E22" i="8"/>
  <c r="G22" i="8"/>
  <c r="H22" i="8"/>
  <c r="I22" i="8"/>
  <c r="K22" i="8"/>
  <c r="L22" i="8"/>
  <c r="M22" i="8"/>
  <c r="N22" i="8"/>
  <c r="G29" i="8"/>
  <c r="H29" i="8"/>
  <c r="I29" i="8"/>
  <c r="K29" i="8"/>
  <c r="L29" i="8"/>
  <c r="N29" i="8"/>
  <c r="E30" i="8"/>
  <c r="G30" i="8"/>
  <c r="H30" i="8"/>
  <c r="I30" i="8"/>
  <c r="K30" i="8"/>
  <c r="L30" i="8"/>
  <c r="M30" i="8"/>
  <c r="N30" i="8"/>
  <c r="E31" i="8"/>
  <c r="G31" i="8"/>
  <c r="H31" i="8"/>
  <c r="I31" i="8"/>
  <c r="K31" i="8"/>
  <c r="L31" i="8"/>
  <c r="M31" i="8"/>
  <c r="N31" i="8"/>
  <c r="O84" i="5" l="1"/>
  <c r="O86" i="5"/>
  <c r="O50" i="5"/>
  <c r="O47" i="5"/>
  <c r="O83" i="5"/>
  <c r="O30" i="5"/>
  <c r="O12" i="5"/>
  <c r="O10" i="5"/>
  <c r="O43" i="5"/>
  <c r="O77" i="5"/>
  <c r="O52" i="5"/>
  <c r="O28" i="5"/>
  <c r="O9" i="5"/>
  <c r="O97" i="5"/>
  <c r="O66" i="5"/>
  <c r="O45" i="5"/>
  <c r="O44" i="5"/>
  <c r="O18" i="5"/>
  <c r="O15" i="5"/>
  <c r="O14" i="5"/>
  <c r="O11" i="5"/>
  <c r="O7" i="5"/>
  <c r="O98" i="5"/>
  <c r="O70" i="5"/>
  <c r="O51" i="5"/>
  <c r="O46" i="5"/>
  <c r="O29" i="5"/>
  <c r="O20" i="5"/>
  <c r="O19" i="5"/>
  <c r="O16" i="5"/>
  <c r="O42" i="5"/>
  <c r="O41" i="5"/>
  <c r="O40" i="5"/>
  <c r="O39" i="5"/>
  <c r="O38" i="5"/>
  <c r="O37" i="5"/>
  <c r="O36" i="5"/>
  <c r="O35" i="5"/>
  <c r="O33" i="5"/>
  <c r="O24" i="5"/>
  <c r="O21" i="5"/>
  <c r="O100" i="5"/>
  <c r="O96" i="5"/>
  <c r="O95" i="5"/>
  <c r="O93" i="5"/>
  <c r="O92" i="5"/>
  <c r="O91" i="5"/>
  <c r="O90" i="5"/>
  <c r="O89" i="5"/>
  <c r="O88" i="5"/>
  <c r="O67" i="5"/>
  <c r="O63" i="5"/>
  <c r="O62" i="5"/>
  <c r="O61" i="5"/>
  <c r="O60" i="5"/>
  <c r="O59" i="5"/>
  <c r="O58" i="5"/>
  <c r="O57" i="5"/>
  <c r="O56" i="5"/>
  <c r="O55" i="5"/>
  <c r="O54" i="5"/>
  <c r="O53" i="5"/>
  <c r="O49" i="5"/>
  <c r="O48" i="5"/>
  <c r="O32" i="5"/>
  <c r="O31" i="5"/>
  <c r="O27" i="5"/>
  <c r="O26" i="5"/>
  <c r="O25" i="5"/>
  <c r="O23" i="5"/>
  <c r="I61" i="8"/>
  <c r="O64" i="5"/>
  <c r="O72" i="5"/>
  <c r="N116" i="5"/>
  <c r="D113" i="4" l="1"/>
  <c r="D113" i="8" l="1"/>
  <c r="G39" i="8" l="1"/>
  <c r="H39" i="8"/>
  <c r="I39" i="8"/>
  <c r="K39" i="8"/>
  <c r="L39" i="8"/>
  <c r="G40" i="8"/>
  <c r="H40" i="8"/>
  <c r="I40" i="8"/>
  <c r="K40" i="8"/>
  <c r="L40" i="8"/>
  <c r="G41" i="8"/>
  <c r="H41" i="8"/>
  <c r="I41" i="8"/>
  <c r="K41" i="8"/>
  <c r="L41" i="8"/>
  <c r="G44" i="8"/>
  <c r="H44" i="8"/>
  <c r="I44" i="8"/>
  <c r="K44" i="8"/>
  <c r="L44" i="8"/>
  <c r="G45" i="8"/>
  <c r="H45" i="8"/>
  <c r="I45" i="8"/>
  <c r="K45" i="8"/>
  <c r="L45" i="8"/>
  <c r="G46" i="8"/>
  <c r="H46" i="8"/>
  <c r="I46" i="8"/>
  <c r="K46" i="8"/>
  <c r="L46" i="8"/>
  <c r="G47" i="8"/>
  <c r="H47" i="8"/>
  <c r="I47" i="8"/>
  <c r="K47" i="8"/>
  <c r="L47" i="8"/>
  <c r="G48" i="8"/>
  <c r="H48" i="8"/>
  <c r="I48" i="8"/>
  <c r="K48" i="8"/>
  <c r="L48" i="8"/>
  <c r="H49" i="8"/>
  <c r="I49" i="8"/>
  <c r="K49" i="8"/>
  <c r="L49" i="8"/>
  <c r="H50" i="8"/>
  <c r="I50" i="8"/>
  <c r="K50" i="8"/>
  <c r="L50" i="8"/>
  <c r="D122" i="3" l="1"/>
  <c r="D124" i="3" s="1"/>
  <c r="E122" i="3"/>
  <c r="F122" i="3"/>
  <c r="G122" i="3"/>
  <c r="H122" i="3"/>
  <c r="I122" i="3"/>
  <c r="J122" i="3"/>
  <c r="K122" i="3"/>
  <c r="L122" i="3"/>
  <c r="M122" i="3"/>
  <c r="N122" i="3"/>
  <c r="C122" i="3" l="1"/>
  <c r="C124" i="3" s="1"/>
  <c r="H103" i="5" l="1"/>
  <c r="I103" i="5"/>
  <c r="L103" i="5"/>
  <c r="H104" i="5"/>
  <c r="I104" i="5"/>
  <c r="L104" i="5"/>
  <c r="H105" i="5"/>
  <c r="I105" i="5"/>
  <c r="K105" i="5"/>
  <c r="L105" i="5"/>
  <c r="M116" i="5"/>
  <c r="H106" i="5"/>
  <c r="I106" i="5"/>
  <c r="K106" i="5"/>
  <c r="L106" i="5"/>
  <c r="H107" i="5"/>
  <c r="I107" i="5"/>
  <c r="K107" i="5"/>
  <c r="L107" i="5"/>
  <c r="H108" i="5"/>
  <c r="I108" i="5"/>
  <c r="K108" i="5"/>
  <c r="L108" i="5"/>
  <c r="H109" i="5"/>
  <c r="I109" i="5"/>
  <c r="K109" i="5"/>
  <c r="L109" i="5"/>
  <c r="H112" i="5"/>
  <c r="I112" i="5"/>
  <c r="K112" i="5"/>
  <c r="L112" i="5"/>
  <c r="M32" i="8"/>
  <c r="N32" i="8"/>
  <c r="G116" i="5"/>
  <c r="K114" i="5"/>
  <c r="L114" i="5"/>
  <c r="O113" i="5" l="1"/>
  <c r="E113" i="3" l="1"/>
  <c r="E124" i="3" s="1"/>
  <c r="F113" i="3"/>
  <c r="F124" i="3" s="1"/>
  <c r="G124" i="3"/>
  <c r="I124" i="3"/>
  <c r="J124" i="3"/>
  <c r="K113" i="3"/>
  <c r="K124" i="3" s="1"/>
  <c r="L113" i="3"/>
  <c r="L124" i="3" s="1"/>
  <c r="M113" i="3"/>
  <c r="M124" i="3" s="1"/>
  <c r="N124" i="3"/>
  <c r="O63" i="2"/>
  <c r="H124" i="3" l="1"/>
  <c r="C2" i="5"/>
  <c r="C103" i="5"/>
  <c r="O103" i="5" s="1"/>
  <c r="C104" i="5"/>
  <c r="C105" i="5"/>
  <c r="O105" i="5" s="1"/>
  <c r="C106" i="5"/>
  <c r="O106" i="5" s="1"/>
  <c r="C107" i="5"/>
  <c r="O107" i="5" s="1"/>
  <c r="C108" i="5"/>
  <c r="O108" i="5" s="1"/>
  <c r="C109" i="5"/>
  <c r="O109" i="5" s="1"/>
  <c r="C110" i="5"/>
  <c r="O110" i="5" s="1"/>
  <c r="C112" i="5"/>
  <c r="O112" i="5" s="1"/>
  <c r="C114" i="5"/>
  <c r="O114" i="5" s="1"/>
  <c r="C116" i="5" l="1"/>
  <c r="O104" i="5"/>
  <c r="O115" i="5"/>
  <c r="N99" i="8"/>
  <c r="N121" i="5" l="1"/>
  <c r="R18" i="8" l="1"/>
  <c r="O18" i="8" l="1"/>
  <c r="P18" i="8"/>
  <c r="T18" i="8"/>
  <c r="Q18" i="8" l="1"/>
  <c r="N113" i="4"/>
  <c r="N121" i="1" l="1"/>
  <c r="N126" i="8" s="1"/>
  <c r="M113" i="4" l="1"/>
  <c r="M130" i="1" l="1"/>
  <c r="F113" i="4" l="1"/>
  <c r="L113" i="4"/>
  <c r="L130" i="1"/>
  <c r="S18" i="8" l="1"/>
  <c r="U18" i="8" s="1"/>
  <c r="K113" i="4" l="1"/>
  <c r="J130" i="1" l="1"/>
  <c r="J113" i="4" l="1"/>
  <c r="L116" i="5" l="1"/>
  <c r="A34" i="5" l="1"/>
  <c r="I130" i="1" l="1"/>
  <c r="H104" i="8" l="1"/>
  <c r="H95" i="8"/>
  <c r="H96" i="8"/>
  <c r="H97" i="8"/>
  <c r="H99" i="8"/>
  <c r="H100" i="8"/>
  <c r="H102" i="8"/>
  <c r="H62" i="8"/>
  <c r="H63" i="8"/>
  <c r="H64" i="8"/>
  <c r="H65" i="8"/>
  <c r="H66" i="8"/>
  <c r="H67" i="8"/>
  <c r="H68" i="8"/>
  <c r="H69" i="8"/>
  <c r="H70" i="8"/>
  <c r="H71" i="8"/>
  <c r="H74" i="8"/>
  <c r="H75" i="8"/>
  <c r="H76" i="8"/>
  <c r="H78" i="8"/>
  <c r="H79" i="8"/>
  <c r="H53" i="8"/>
  <c r="H54" i="8"/>
  <c r="H55" i="8"/>
  <c r="H56" i="8"/>
  <c r="H57" i="8"/>
  <c r="H58" i="8"/>
  <c r="H59" i="8"/>
  <c r="H60" i="8"/>
  <c r="H34" i="8"/>
  <c r="H35" i="8"/>
  <c r="H36" i="8"/>
  <c r="O126" i="1"/>
  <c r="O124" i="1"/>
  <c r="H113" i="4" l="1"/>
  <c r="H130" i="1" l="1"/>
  <c r="G128" i="1" l="1"/>
  <c r="G130" i="1" l="1"/>
  <c r="G74" i="8"/>
  <c r="I74" i="8"/>
  <c r="J74" i="8"/>
  <c r="K74" i="8"/>
  <c r="L74" i="8"/>
  <c r="M74" i="8"/>
  <c r="N74" i="8"/>
  <c r="G75" i="8"/>
  <c r="I75" i="8"/>
  <c r="J75" i="8"/>
  <c r="K75" i="8"/>
  <c r="L75" i="8"/>
  <c r="M75" i="8"/>
  <c r="N75" i="8"/>
  <c r="G76" i="8"/>
  <c r="I76" i="8"/>
  <c r="J76" i="8"/>
  <c r="K76" i="8"/>
  <c r="L76" i="8"/>
  <c r="M76" i="8"/>
  <c r="N76" i="8"/>
  <c r="G78" i="8"/>
  <c r="I78" i="8"/>
  <c r="J78" i="8"/>
  <c r="K78" i="8"/>
  <c r="L78" i="8"/>
  <c r="M78" i="8"/>
  <c r="N78" i="8"/>
  <c r="G79" i="8"/>
  <c r="I79" i="8"/>
  <c r="J79" i="8"/>
  <c r="K79" i="8"/>
  <c r="L79" i="8"/>
  <c r="M79" i="8"/>
  <c r="N79" i="8"/>
  <c r="F128" i="1" l="1"/>
  <c r="F114" i="2" l="1"/>
  <c r="F130" i="1" l="1"/>
  <c r="O2" i="3"/>
  <c r="O113" i="3" s="1"/>
  <c r="E128" i="1" l="1"/>
  <c r="E121" i="5" s="1"/>
  <c r="E113" i="4" l="1"/>
  <c r="E130" i="1" l="1"/>
  <c r="D128" i="1"/>
  <c r="C120" i="1" l="1"/>
  <c r="O6" i="8"/>
  <c r="C113" i="4" l="1"/>
  <c r="C113" i="8" s="1"/>
  <c r="C23" i="6" l="1"/>
  <c r="E23" i="6" s="1"/>
  <c r="F85" i="8" l="1"/>
  <c r="E114" i="2" l="1"/>
  <c r="D121" i="2" l="1"/>
  <c r="O110" i="2"/>
  <c r="O111" i="2"/>
  <c r="O112" i="2"/>
  <c r="O101" i="2"/>
  <c r="O102" i="2"/>
  <c r="O103" i="2"/>
  <c r="O104" i="2"/>
  <c r="O105" i="2"/>
  <c r="O106" i="2"/>
  <c r="O107" i="2"/>
  <c r="O108" i="2"/>
  <c r="O109" i="2"/>
  <c r="O100" i="2"/>
  <c r="O99" i="2"/>
  <c r="O98" i="2"/>
  <c r="O96" i="2"/>
  <c r="O97" i="2"/>
  <c r="D123" i="2" l="1"/>
  <c r="O2" i="4" l="1"/>
  <c r="O113" i="4" s="1"/>
  <c r="C81" i="8" l="1"/>
  <c r="N81" i="8"/>
  <c r="M81" i="8"/>
  <c r="L81" i="8"/>
  <c r="K81" i="8"/>
  <c r="J81" i="8"/>
  <c r="I81" i="8"/>
  <c r="H81" i="8"/>
  <c r="G81" i="8"/>
  <c r="E81" i="8"/>
  <c r="D81" i="8"/>
  <c r="P81" i="8" l="1"/>
  <c r="T81" i="8"/>
  <c r="O81" i="8"/>
  <c r="Q81" i="8" s="1"/>
  <c r="R81" i="8"/>
  <c r="S81" i="8" l="1"/>
  <c r="U81" i="8" s="1"/>
  <c r="R29" i="8" l="1"/>
  <c r="T29" i="8"/>
  <c r="P6" i="8"/>
  <c r="R8" i="8"/>
  <c r="T8" i="8" l="1"/>
  <c r="P8" i="8"/>
  <c r="P29" i="8"/>
  <c r="O29" i="8"/>
  <c r="T6" i="8"/>
  <c r="Q29" i="8" l="1"/>
  <c r="S29" i="8" s="1"/>
  <c r="U29" i="8" s="1"/>
  <c r="O8" i="8"/>
  <c r="Q8" i="8" s="1"/>
  <c r="S8" i="8" s="1"/>
  <c r="U8" i="8" s="1"/>
  <c r="C79" i="8"/>
  <c r="C78" i="8"/>
  <c r="C55" i="8"/>
  <c r="C40" i="8"/>
  <c r="Q6" i="8"/>
  <c r="C65" i="8"/>
  <c r="C102" i="8"/>
  <c r="C100" i="8"/>
  <c r="C104" i="8"/>
  <c r="C97" i="8"/>
  <c r="C96" i="8"/>
  <c r="C95" i="8"/>
  <c r="C87" i="8"/>
  <c r="C85" i="8"/>
  <c r="O95" i="2"/>
  <c r="O94" i="2"/>
  <c r="O92" i="2"/>
  <c r="O91" i="2"/>
  <c r="O90" i="2"/>
  <c r="O89" i="2"/>
  <c r="O88" i="2"/>
  <c r="O87" i="2"/>
  <c r="O86" i="2"/>
  <c r="O85" i="2"/>
  <c r="O84" i="2"/>
  <c r="O83" i="2"/>
  <c r="O118" i="2" l="1"/>
  <c r="L100" i="8" l="1"/>
  <c r="M55" i="8" l="1"/>
  <c r="M39" i="8"/>
  <c r="N95" i="8" l="1"/>
  <c r="M95" i="8" l="1"/>
  <c r="L102" i="8" l="1"/>
  <c r="L99" i="8"/>
  <c r="L97" i="8"/>
  <c r="L95" i="8"/>
  <c r="L88" i="8"/>
  <c r="L87" i="8"/>
  <c r="L86" i="8"/>
  <c r="L85" i="8"/>
  <c r="L71" i="8"/>
  <c r="L70" i="8"/>
  <c r="L69" i="8"/>
  <c r="L68" i="8"/>
  <c r="L67" i="8"/>
  <c r="L66" i="8"/>
  <c r="L65" i="8"/>
  <c r="L64" i="8"/>
  <c r="L63" i="8"/>
  <c r="L62" i="8"/>
  <c r="L60" i="8"/>
  <c r="L59" i="8"/>
  <c r="L58" i="8"/>
  <c r="L57" i="8"/>
  <c r="L56" i="8"/>
  <c r="L54" i="8"/>
  <c r="L55" i="8"/>
  <c r="L53" i="8"/>
  <c r="L36" i="8"/>
  <c r="L35" i="8"/>
  <c r="L34" i="8"/>
  <c r="L89" i="8" l="1"/>
  <c r="L96" i="8" l="1"/>
  <c r="L104" i="8" l="1"/>
  <c r="I105" i="8" l="1"/>
  <c r="K104" i="8" l="1"/>
  <c r="K102" i="8"/>
  <c r="K100" i="8"/>
  <c r="K97" i="8"/>
  <c r="K96" i="8"/>
  <c r="K95" i="8"/>
  <c r="K71" i="8"/>
  <c r="K60" i="8"/>
  <c r="K59" i="8"/>
  <c r="K58" i="8"/>
  <c r="K57" i="8"/>
  <c r="K36" i="8"/>
  <c r="K35" i="8"/>
  <c r="K34" i="8"/>
  <c r="K99" i="8" l="1"/>
  <c r="K87" i="8"/>
  <c r="K65" i="8"/>
  <c r="R6" i="8" l="1"/>
  <c r="S6" i="8" s="1"/>
  <c r="U6" i="8" s="1"/>
  <c r="J102" i="8" l="1"/>
  <c r="J99" i="8"/>
  <c r="J104" i="8"/>
  <c r="J88" i="8"/>
  <c r="J87" i="8"/>
  <c r="J71" i="8"/>
  <c r="J68" i="8"/>
  <c r="J67" i="8"/>
  <c r="J65" i="8"/>
  <c r="J63" i="8"/>
  <c r="J62" i="8"/>
  <c r="J60" i="8"/>
  <c r="J59" i="8"/>
  <c r="J57" i="8"/>
  <c r="J56" i="8"/>
  <c r="J55" i="8"/>
  <c r="J54" i="8"/>
  <c r="J53" i="8"/>
  <c r="J66" i="8"/>
  <c r="J100" i="8"/>
  <c r="J97" i="8"/>
  <c r="J96" i="8"/>
  <c r="J95" i="8"/>
  <c r="J70" i="8"/>
  <c r="J69" i="8"/>
  <c r="J64" i="8"/>
  <c r="J58" i="8"/>
  <c r="J86" i="8"/>
  <c r="J85" i="8"/>
  <c r="I99" i="8"/>
  <c r="I97" i="8" l="1"/>
  <c r="I95" i="8"/>
  <c r="I88" i="8"/>
  <c r="I86" i="8"/>
  <c r="I85" i="8"/>
  <c r="I71" i="8"/>
  <c r="I70" i="8"/>
  <c r="I69" i="8"/>
  <c r="I68" i="8"/>
  <c r="I67" i="8"/>
  <c r="I63" i="8"/>
  <c r="I62" i="8"/>
  <c r="I60" i="8"/>
  <c r="I59" i="8"/>
  <c r="I58" i="8"/>
  <c r="I57" i="8"/>
  <c r="I56" i="8"/>
  <c r="I55" i="8"/>
  <c r="I54" i="8"/>
  <c r="I53" i="8"/>
  <c r="I52" i="8"/>
  <c r="I51" i="8"/>
  <c r="I36" i="8"/>
  <c r="I35" i="8"/>
  <c r="I34" i="8"/>
  <c r="I122" i="4"/>
  <c r="I123" i="5" s="1"/>
  <c r="I121" i="2"/>
  <c r="I111" i="8"/>
  <c r="I113" i="8" l="1"/>
  <c r="I100" i="8"/>
  <c r="I87" i="8"/>
  <c r="I89" i="8" s="1"/>
  <c r="I124" i="4"/>
  <c r="I123" i="2"/>
  <c r="I64" i="8"/>
  <c r="I121" i="5" l="1"/>
  <c r="I120" i="8" s="1"/>
  <c r="I122" i="5"/>
  <c r="I121" i="8" s="1"/>
  <c r="I122" i="8"/>
  <c r="I116" i="5" l="1"/>
  <c r="R7" i="8"/>
  <c r="I128" i="8"/>
  <c r="I127" i="8"/>
  <c r="I102" i="8"/>
  <c r="I119" i="8"/>
  <c r="I124" i="5"/>
  <c r="M48" i="8" l="1"/>
  <c r="N48" i="8"/>
  <c r="C48" i="8"/>
  <c r="T48" i="8" l="1"/>
  <c r="O48" i="8"/>
  <c r="P48" i="8"/>
  <c r="R48" i="8"/>
  <c r="Q48" i="8" l="1"/>
  <c r="S48" i="8" s="1"/>
  <c r="U48" i="8" s="1"/>
  <c r="F105" i="8" l="1"/>
  <c r="F104" i="8"/>
  <c r="F102" i="8"/>
  <c r="F100" i="8"/>
  <c r="F97" i="8"/>
  <c r="F95" i="8"/>
  <c r="F86" i="8"/>
  <c r="G95" i="8" l="1"/>
  <c r="F87" i="8" l="1"/>
  <c r="P7" i="8"/>
  <c r="O2" i="2" l="1"/>
  <c r="F116" i="5"/>
  <c r="F96" i="8" l="1"/>
  <c r="O3" i="2"/>
  <c r="O4" i="2"/>
  <c r="O5" i="2"/>
  <c r="O6" i="2"/>
  <c r="O7" i="2"/>
  <c r="O9" i="2"/>
  <c r="O10" i="2"/>
  <c r="O11" i="2"/>
  <c r="O12" i="2"/>
  <c r="O14" i="2"/>
  <c r="O15" i="2"/>
  <c r="O16" i="2"/>
  <c r="O18" i="2"/>
  <c r="O19" i="2"/>
  <c r="O20" i="2"/>
  <c r="O21" i="2"/>
  <c r="O23" i="2"/>
  <c r="O24" i="2"/>
  <c r="O25" i="2"/>
  <c r="O26" i="2"/>
  <c r="O27" i="2"/>
  <c r="O28" i="2"/>
  <c r="O29" i="2"/>
  <c r="O30" i="2"/>
  <c r="O31" i="2"/>
  <c r="O32" i="2"/>
  <c r="O33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4" i="2"/>
  <c r="O65" i="2"/>
  <c r="O67" i="2"/>
  <c r="O68" i="2"/>
  <c r="O69" i="2"/>
  <c r="O70" i="2"/>
  <c r="O71" i="2"/>
  <c r="O71" i="5" s="1"/>
  <c r="O72" i="2"/>
  <c r="O73" i="2"/>
  <c r="O74" i="2"/>
  <c r="O75" i="2"/>
  <c r="O76" i="2"/>
  <c r="O77" i="2"/>
  <c r="O80" i="2"/>
  <c r="O81" i="2"/>
  <c r="O74" i="5" l="1"/>
  <c r="E95" i="8" l="1"/>
  <c r="O95" i="8" s="1"/>
  <c r="O82" i="2" l="1"/>
  <c r="O62" i="2"/>
  <c r="C76" i="8"/>
  <c r="O76" i="8" s="1"/>
  <c r="E105" i="8"/>
  <c r="G105" i="8"/>
  <c r="H105" i="8"/>
  <c r="J105" i="8"/>
  <c r="J106" i="8" s="1"/>
  <c r="K105" i="8"/>
  <c r="K106" i="8" s="1"/>
  <c r="L105" i="8"/>
  <c r="L106" i="8" s="1"/>
  <c r="M105" i="8"/>
  <c r="N105" i="8"/>
  <c r="C105" i="8"/>
  <c r="R76" i="8" l="1"/>
  <c r="T76" i="8"/>
  <c r="P76" i="8"/>
  <c r="Q76" i="8" l="1"/>
  <c r="S76" i="8" s="1"/>
  <c r="U76" i="8" s="1"/>
  <c r="D18" i="7" l="1"/>
  <c r="D15" i="7"/>
  <c r="D11" i="7"/>
  <c r="C29" i="7" l="1"/>
  <c r="J32" i="8" l="1"/>
  <c r="J109" i="8" s="1"/>
  <c r="D121" i="5"/>
  <c r="J121" i="5"/>
  <c r="M121" i="5"/>
  <c r="F121" i="5" l="1"/>
  <c r="K122" i="4" l="1"/>
  <c r="K123" i="5" s="1"/>
  <c r="K122" i="8" s="1"/>
  <c r="L122" i="4"/>
  <c r="L123" i="5" s="1"/>
  <c r="L124" i="4" l="1"/>
  <c r="K124" i="4"/>
  <c r="B1192" i="12"/>
  <c r="B1193" i="12"/>
  <c r="B1194" i="12"/>
  <c r="B1195" i="12"/>
  <c r="B1196" i="12"/>
  <c r="B1197" i="12"/>
  <c r="B1198" i="12"/>
  <c r="B1199" i="12"/>
  <c r="B1200" i="12"/>
  <c r="B1201" i="12"/>
  <c r="B1202" i="12"/>
  <c r="B1203" i="12"/>
  <c r="B1204" i="12"/>
  <c r="B1205" i="12"/>
  <c r="B1206" i="12"/>
  <c r="B1207" i="12"/>
  <c r="B1208" i="12"/>
  <c r="B1209" i="12"/>
  <c r="B1210" i="12"/>
  <c r="B1211" i="12"/>
  <c r="B1212" i="12"/>
  <c r="B1213" i="12"/>
  <c r="B1214" i="12"/>
  <c r="B1215" i="12"/>
  <c r="B1216" i="12"/>
  <c r="B1217" i="12"/>
  <c r="B1218" i="12"/>
  <c r="B1219" i="12"/>
  <c r="B1220" i="12"/>
  <c r="B1221" i="12"/>
  <c r="B1222" i="12"/>
  <c r="B1223" i="12"/>
  <c r="B1224" i="12"/>
  <c r="B1225" i="12"/>
  <c r="B1226" i="12"/>
  <c r="B1227" i="12"/>
  <c r="B1228" i="12"/>
  <c r="B1229" i="12"/>
  <c r="B1230" i="12"/>
  <c r="B1231" i="12"/>
  <c r="B1232" i="12"/>
  <c r="B1233" i="12"/>
  <c r="B1234" i="12"/>
  <c r="B1235" i="12"/>
  <c r="B1236" i="12"/>
  <c r="B1237" i="12"/>
  <c r="B1238" i="12"/>
  <c r="B1239" i="12"/>
  <c r="B1240" i="12"/>
  <c r="B1241" i="12"/>
  <c r="B1242" i="12"/>
  <c r="B1243" i="12"/>
  <c r="B1244" i="12"/>
  <c r="B1245" i="12"/>
  <c r="B1246" i="12"/>
  <c r="B1247" i="12"/>
  <c r="B1248" i="12"/>
  <c r="B1249" i="12"/>
  <c r="B1250" i="12"/>
  <c r="B1251" i="12"/>
  <c r="B1252" i="12"/>
  <c r="B1253" i="12"/>
  <c r="B1254" i="12"/>
  <c r="B1255" i="12"/>
  <c r="B1256" i="12"/>
  <c r="B1257" i="12"/>
  <c r="B1258" i="12"/>
  <c r="B1259" i="12"/>
  <c r="B1260" i="12"/>
  <c r="B1261" i="12"/>
  <c r="B1262" i="12"/>
  <c r="B1263" i="12"/>
  <c r="B1264" i="12"/>
  <c r="B1265" i="12"/>
  <c r="B1266" i="12"/>
  <c r="B1267" i="12"/>
  <c r="B1268" i="12"/>
  <c r="B1269" i="12"/>
  <c r="B1270" i="12"/>
  <c r="B1271" i="12"/>
  <c r="B1272" i="12"/>
  <c r="B1273" i="12"/>
  <c r="B1274" i="12"/>
  <c r="B1275" i="12"/>
  <c r="B1276" i="12"/>
  <c r="B1277" i="12"/>
  <c r="B1278" i="12"/>
  <c r="B1191" i="12"/>
  <c r="B1082" i="12"/>
  <c r="B1083" i="12"/>
  <c r="B1084" i="12"/>
  <c r="B1085" i="12"/>
  <c r="B1086" i="12"/>
  <c r="B1087" i="12"/>
  <c r="B1088" i="12"/>
  <c r="B1089" i="12"/>
  <c r="B1090" i="12"/>
  <c r="B1091" i="12"/>
  <c r="B1092" i="12"/>
  <c r="B1093" i="12"/>
  <c r="B1094" i="12"/>
  <c r="B1095" i="12"/>
  <c r="B1096" i="12"/>
  <c r="B1097" i="12"/>
  <c r="B1098" i="12"/>
  <c r="B1099" i="12"/>
  <c r="B1100" i="12"/>
  <c r="B1101" i="12"/>
  <c r="B1102" i="12"/>
  <c r="B1103" i="12"/>
  <c r="B1104" i="12"/>
  <c r="B1105" i="12"/>
  <c r="B1106" i="12"/>
  <c r="B1107" i="12"/>
  <c r="B1108" i="12"/>
  <c r="B1109" i="12"/>
  <c r="B1110" i="12"/>
  <c r="B1111" i="12"/>
  <c r="B1112" i="12"/>
  <c r="B1113" i="12"/>
  <c r="B1114" i="12"/>
  <c r="B1115" i="12"/>
  <c r="B1116" i="12"/>
  <c r="B1117" i="12"/>
  <c r="B1118" i="12"/>
  <c r="B1119" i="12"/>
  <c r="B1120" i="12"/>
  <c r="B1121" i="12"/>
  <c r="B1122" i="12"/>
  <c r="B1123" i="12"/>
  <c r="B1124" i="12"/>
  <c r="B1125" i="12"/>
  <c r="B1126" i="12"/>
  <c r="B1127" i="12"/>
  <c r="B1128" i="12"/>
  <c r="B1129" i="12"/>
  <c r="B1130" i="12"/>
  <c r="B1131" i="12"/>
  <c r="B1132" i="12"/>
  <c r="B1133" i="12"/>
  <c r="B1134" i="12"/>
  <c r="B1135" i="12"/>
  <c r="B1136" i="12"/>
  <c r="B1137" i="12"/>
  <c r="B1138" i="12"/>
  <c r="B1139" i="12"/>
  <c r="B1140" i="12"/>
  <c r="B1141" i="12"/>
  <c r="B1142" i="12"/>
  <c r="B1143" i="12"/>
  <c r="B1144" i="12"/>
  <c r="B1145" i="12"/>
  <c r="B1146" i="12"/>
  <c r="B1147" i="12"/>
  <c r="B1148" i="12"/>
  <c r="B1149" i="12"/>
  <c r="B1150" i="12"/>
  <c r="B1151" i="12"/>
  <c r="B1152" i="12"/>
  <c r="B1153" i="12"/>
  <c r="B1154" i="12"/>
  <c r="B1155" i="12"/>
  <c r="B1156" i="12"/>
  <c r="B1157" i="12"/>
  <c r="B1158" i="12"/>
  <c r="B1159" i="12"/>
  <c r="B1160" i="12"/>
  <c r="B1161" i="12"/>
  <c r="B1162" i="12"/>
  <c r="B1163" i="12"/>
  <c r="B1164" i="12"/>
  <c r="B1165" i="12"/>
  <c r="B1166" i="12"/>
  <c r="B1167" i="12"/>
  <c r="B1168" i="12"/>
  <c r="B1169" i="12"/>
  <c r="B1170" i="12"/>
  <c r="B1081" i="12"/>
  <c r="B973" i="12"/>
  <c r="B974" i="12"/>
  <c r="B975" i="12"/>
  <c r="B976" i="12"/>
  <c r="B977" i="12"/>
  <c r="B978" i="12"/>
  <c r="B979" i="12"/>
  <c r="B980" i="12"/>
  <c r="B981" i="12"/>
  <c r="B982" i="12"/>
  <c r="B983" i="12"/>
  <c r="B984" i="12"/>
  <c r="B985" i="12"/>
  <c r="B986" i="12"/>
  <c r="B987" i="12"/>
  <c r="B988" i="12"/>
  <c r="B989" i="12"/>
  <c r="B990" i="12"/>
  <c r="B991" i="12"/>
  <c r="B992" i="12"/>
  <c r="B993" i="12"/>
  <c r="B994" i="12"/>
  <c r="B995" i="12"/>
  <c r="B996" i="12"/>
  <c r="B997" i="12"/>
  <c r="B998" i="12"/>
  <c r="B999" i="12"/>
  <c r="B1000" i="12"/>
  <c r="B1001" i="12"/>
  <c r="B1002" i="12"/>
  <c r="B1003" i="12"/>
  <c r="B1004" i="12"/>
  <c r="B1005" i="12"/>
  <c r="B1006" i="12"/>
  <c r="B1007" i="12"/>
  <c r="B1008" i="12"/>
  <c r="B1009" i="12"/>
  <c r="B1010" i="12"/>
  <c r="B1011" i="12"/>
  <c r="B1012" i="12"/>
  <c r="B1013" i="12"/>
  <c r="B1014" i="12"/>
  <c r="B1015" i="12"/>
  <c r="B1016" i="12"/>
  <c r="B1017" i="12"/>
  <c r="B1018" i="12"/>
  <c r="B1019" i="12"/>
  <c r="B1020" i="12"/>
  <c r="B1021" i="12"/>
  <c r="B1022" i="12"/>
  <c r="B1023" i="12"/>
  <c r="B1024" i="12"/>
  <c r="B1025" i="12"/>
  <c r="B1026" i="12"/>
  <c r="B1027" i="12"/>
  <c r="B1028" i="12"/>
  <c r="B1029" i="12"/>
  <c r="B1030" i="12"/>
  <c r="B1031" i="12"/>
  <c r="B1032" i="12"/>
  <c r="B1033" i="12"/>
  <c r="B1034" i="12"/>
  <c r="B1035" i="12"/>
  <c r="B1036" i="12"/>
  <c r="B1037" i="12"/>
  <c r="B1038" i="12"/>
  <c r="B1039" i="12"/>
  <c r="B1040" i="12"/>
  <c r="B1041" i="12"/>
  <c r="B1042" i="12"/>
  <c r="B1043" i="12"/>
  <c r="B1044" i="12"/>
  <c r="B1045" i="12"/>
  <c r="B1046" i="12"/>
  <c r="B1047" i="12"/>
  <c r="B1048" i="12"/>
  <c r="B1049" i="12"/>
  <c r="B1050" i="12"/>
  <c r="B1051" i="12"/>
  <c r="B1052" i="12"/>
  <c r="B1053" i="12"/>
  <c r="B1054" i="12"/>
  <c r="B1055" i="12"/>
  <c r="B1056" i="12"/>
  <c r="B1057" i="12"/>
  <c r="B1058" i="12"/>
  <c r="B1059" i="12"/>
  <c r="B1060" i="12"/>
  <c r="B1061" i="12"/>
  <c r="B972" i="12"/>
  <c r="B871" i="12"/>
  <c r="B872" i="12"/>
  <c r="B873" i="12"/>
  <c r="B874" i="12"/>
  <c r="B875" i="12"/>
  <c r="B876" i="12"/>
  <c r="B877" i="12"/>
  <c r="B878" i="12"/>
  <c r="B879" i="12"/>
  <c r="B880" i="12"/>
  <c r="B881" i="12"/>
  <c r="B882" i="12"/>
  <c r="B883" i="12"/>
  <c r="B884" i="12"/>
  <c r="B885" i="12"/>
  <c r="B886" i="12"/>
  <c r="B887" i="12"/>
  <c r="B888" i="12"/>
  <c r="B889" i="12"/>
  <c r="B890" i="12"/>
  <c r="B891" i="12"/>
  <c r="B892" i="12"/>
  <c r="B893" i="12"/>
  <c r="B894" i="12"/>
  <c r="B895" i="12"/>
  <c r="B896" i="12"/>
  <c r="B897" i="12"/>
  <c r="B898" i="12"/>
  <c r="B899" i="12"/>
  <c r="B900" i="12"/>
  <c r="B901" i="12"/>
  <c r="B902" i="12"/>
  <c r="B903" i="12"/>
  <c r="B904" i="12"/>
  <c r="B905" i="12"/>
  <c r="B906" i="12"/>
  <c r="B907" i="12"/>
  <c r="B908" i="12"/>
  <c r="B909" i="12"/>
  <c r="B910" i="12"/>
  <c r="B911" i="12"/>
  <c r="B912" i="12"/>
  <c r="B913" i="12"/>
  <c r="B914" i="12"/>
  <c r="B915" i="12"/>
  <c r="B916" i="12"/>
  <c r="B917" i="12"/>
  <c r="B918" i="12"/>
  <c r="B919" i="12"/>
  <c r="B920" i="12"/>
  <c r="B921" i="12"/>
  <c r="B922" i="12"/>
  <c r="B923" i="12"/>
  <c r="B924" i="12"/>
  <c r="B925" i="12"/>
  <c r="B926" i="12"/>
  <c r="B927" i="12"/>
  <c r="B928" i="12"/>
  <c r="B929" i="12"/>
  <c r="B930" i="12"/>
  <c r="B931" i="12"/>
  <c r="B932" i="12"/>
  <c r="B933" i="12"/>
  <c r="B934" i="12"/>
  <c r="B935" i="12"/>
  <c r="B936" i="12"/>
  <c r="B937" i="12"/>
  <c r="B938" i="12"/>
  <c r="B939" i="12"/>
  <c r="B940" i="12"/>
  <c r="B941" i="12"/>
  <c r="B942" i="12"/>
  <c r="B943" i="12"/>
  <c r="B944" i="12"/>
  <c r="B945" i="12"/>
  <c r="B946" i="12"/>
  <c r="B947" i="12"/>
  <c r="B948" i="12"/>
  <c r="B949" i="12"/>
  <c r="B950" i="12"/>
  <c r="B951" i="12"/>
  <c r="B952" i="12"/>
  <c r="B953" i="12"/>
  <c r="B954" i="12"/>
  <c r="B955" i="12"/>
  <c r="B956" i="12"/>
  <c r="B957" i="12"/>
  <c r="B870" i="12"/>
  <c r="B761" i="12"/>
  <c r="B762" i="12"/>
  <c r="B763" i="12"/>
  <c r="B764" i="12"/>
  <c r="B765" i="12"/>
  <c r="B766" i="12"/>
  <c r="B767" i="12"/>
  <c r="B768" i="12"/>
  <c r="B769" i="12"/>
  <c r="B770" i="12"/>
  <c r="B771" i="12"/>
  <c r="B772" i="12"/>
  <c r="B773" i="12"/>
  <c r="B774" i="12"/>
  <c r="B775" i="12"/>
  <c r="B776" i="12"/>
  <c r="B777" i="12"/>
  <c r="B778" i="12"/>
  <c r="B779" i="12"/>
  <c r="B780" i="12"/>
  <c r="B781" i="12"/>
  <c r="B782" i="12"/>
  <c r="B783" i="12"/>
  <c r="B784" i="12"/>
  <c r="B785" i="12"/>
  <c r="B786" i="12"/>
  <c r="B787" i="12"/>
  <c r="B788" i="12"/>
  <c r="B789" i="12"/>
  <c r="B790" i="12"/>
  <c r="B791" i="12"/>
  <c r="B792" i="12"/>
  <c r="B793" i="12"/>
  <c r="B794" i="12"/>
  <c r="B795" i="12"/>
  <c r="B796" i="12"/>
  <c r="B797" i="12"/>
  <c r="B798" i="12"/>
  <c r="B799" i="12"/>
  <c r="B800" i="12"/>
  <c r="B801" i="12"/>
  <c r="B802" i="12"/>
  <c r="B803" i="12"/>
  <c r="B804" i="12"/>
  <c r="B805" i="12"/>
  <c r="B806" i="12"/>
  <c r="B807" i="12"/>
  <c r="B808" i="12"/>
  <c r="B809" i="12"/>
  <c r="B810" i="12"/>
  <c r="B811" i="12"/>
  <c r="B812" i="12"/>
  <c r="B813" i="12"/>
  <c r="B814" i="12"/>
  <c r="B815" i="12"/>
  <c r="B816" i="12"/>
  <c r="B817" i="12"/>
  <c r="B818" i="12"/>
  <c r="B819" i="12"/>
  <c r="B820" i="12"/>
  <c r="B821" i="12"/>
  <c r="B822" i="12"/>
  <c r="B823" i="12"/>
  <c r="B824" i="12"/>
  <c r="B825" i="12"/>
  <c r="B826" i="12"/>
  <c r="B827" i="12"/>
  <c r="B828" i="12"/>
  <c r="B829" i="12"/>
  <c r="B830" i="12"/>
  <c r="B831" i="12"/>
  <c r="B832" i="12"/>
  <c r="B833" i="12"/>
  <c r="B834" i="12"/>
  <c r="B835" i="12"/>
  <c r="B836" i="12"/>
  <c r="B837" i="12"/>
  <c r="B838" i="12"/>
  <c r="B839" i="12"/>
  <c r="B840" i="12"/>
  <c r="B841" i="12"/>
  <c r="B842" i="12"/>
  <c r="B843" i="12"/>
  <c r="B844" i="12"/>
  <c r="B845" i="12"/>
  <c r="B846" i="12"/>
  <c r="B847" i="12"/>
  <c r="B848" i="12"/>
  <c r="B849" i="12"/>
  <c r="B760" i="12"/>
  <c r="B652" i="12"/>
  <c r="B653" i="12"/>
  <c r="B654" i="12"/>
  <c r="B655" i="12"/>
  <c r="B656" i="12"/>
  <c r="B657" i="12"/>
  <c r="B658" i="12"/>
  <c r="B659" i="12"/>
  <c r="B660" i="12"/>
  <c r="B661" i="12"/>
  <c r="B662" i="12"/>
  <c r="B663" i="12"/>
  <c r="B664" i="12"/>
  <c r="B665" i="12"/>
  <c r="B666" i="12"/>
  <c r="B667" i="12"/>
  <c r="B668" i="12"/>
  <c r="B669" i="12"/>
  <c r="B670" i="12"/>
  <c r="B671" i="12"/>
  <c r="B672" i="12"/>
  <c r="B673" i="12"/>
  <c r="B674" i="12"/>
  <c r="B675" i="12"/>
  <c r="B676" i="12"/>
  <c r="B677" i="12"/>
  <c r="B678" i="12"/>
  <c r="B679" i="12"/>
  <c r="B680" i="12"/>
  <c r="B681" i="12"/>
  <c r="B682" i="12"/>
  <c r="B683" i="12"/>
  <c r="B684" i="12"/>
  <c r="B685" i="12"/>
  <c r="B686" i="12"/>
  <c r="B687" i="12"/>
  <c r="B688" i="12"/>
  <c r="B689" i="12"/>
  <c r="B690" i="12"/>
  <c r="B691" i="12"/>
  <c r="B692" i="12"/>
  <c r="B693" i="12"/>
  <c r="B694" i="12"/>
  <c r="B695" i="12"/>
  <c r="B696" i="12"/>
  <c r="B697" i="12"/>
  <c r="B698" i="12"/>
  <c r="B699" i="12"/>
  <c r="B700" i="12"/>
  <c r="B701" i="12"/>
  <c r="B702" i="12"/>
  <c r="B703" i="12"/>
  <c r="B704" i="12"/>
  <c r="B705" i="12"/>
  <c r="B706" i="12"/>
  <c r="B707" i="12"/>
  <c r="B708" i="12"/>
  <c r="B709" i="12"/>
  <c r="B710" i="12"/>
  <c r="B711" i="12"/>
  <c r="B712" i="12"/>
  <c r="B713" i="12"/>
  <c r="B714" i="12"/>
  <c r="B715" i="12"/>
  <c r="B716" i="12"/>
  <c r="B717" i="12"/>
  <c r="B718" i="12"/>
  <c r="B719" i="12"/>
  <c r="B720" i="12"/>
  <c r="B721" i="12"/>
  <c r="B722" i="12"/>
  <c r="B723" i="12"/>
  <c r="B724" i="12"/>
  <c r="B725" i="12"/>
  <c r="B726" i="12"/>
  <c r="B727" i="12"/>
  <c r="B728" i="12"/>
  <c r="B729" i="12"/>
  <c r="B730" i="12"/>
  <c r="B731" i="12"/>
  <c r="B732" i="12"/>
  <c r="B733" i="12"/>
  <c r="B734" i="12"/>
  <c r="B735" i="12"/>
  <c r="B736" i="12"/>
  <c r="B737" i="12"/>
  <c r="B738" i="12"/>
  <c r="B739" i="12"/>
  <c r="B740" i="12"/>
  <c r="B651" i="12"/>
  <c r="B550" i="12"/>
  <c r="B551" i="12"/>
  <c r="B552" i="12"/>
  <c r="B553" i="12"/>
  <c r="B554" i="12"/>
  <c r="B555" i="12"/>
  <c r="B556" i="12"/>
  <c r="B557" i="12"/>
  <c r="B558" i="12"/>
  <c r="B559" i="12"/>
  <c r="B560" i="12"/>
  <c r="B561" i="12"/>
  <c r="B562" i="12"/>
  <c r="B563" i="12"/>
  <c r="B564" i="12"/>
  <c r="B565" i="12"/>
  <c r="B566" i="12"/>
  <c r="B567" i="12"/>
  <c r="B568" i="12"/>
  <c r="B569" i="12"/>
  <c r="B570" i="12"/>
  <c r="B571" i="12"/>
  <c r="B572" i="12"/>
  <c r="B573" i="12"/>
  <c r="B574" i="12"/>
  <c r="B575" i="12"/>
  <c r="B576" i="12"/>
  <c r="B577" i="12"/>
  <c r="B578" i="12"/>
  <c r="B579" i="12"/>
  <c r="B580" i="12"/>
  <c r="B581" i="12"/>
  <c r="B582" i="12"/>
  <c r="B583" i="12"/>
  <c r="B584" i="12"/>
  <c r="B585" i="12"/>
  <c r="B586" i="12"/>
  <c r="B587" i="12"/>
  <c r="B588" i="12"/>
  <c r="B589" i="12"/>
  <c r="B590" i="12"/>
  <c r="B591" i="12"/>
  <c r="B592" i="12"/>
  <c r="B593" i="12"/>
  <c r="B594" i="12"/>
  <c r="B595" i="12"/>
  <c r="B596" i="12"/>
  <c r="B597" i="12"/>
  <c r="B598" i="12"/>
  <c r="B599" i="12"/>
  <c r="B600" i="12"/>
  <c r="B601" i="12"/>
  <c r="B602" i="12"/>
  <c r="B603" i="12"/>
  <c r="B604" i="12"/>
  <c r="B605" i="12"/>
  <c r="B606" i="12"/>
  <c r="B607" i="12"/>
  <c r="B608" i="12"/>
  <c r="B609" i="12"/>
  <c r="B610" i="12"/>
  <c r="B611" i="12"/>
  <c r="B612" i="12"/>
  <c r="B613" i="12"/>
  <c r="B614" i="12"/>
  <c r="B615" i="12"/>
  <c r="B616" i="12"/>
  <c r="B617" i="12"/>
  <c r="B618" i="12"/>
  <c r="B619" i="12"/>
  <c r="B620" i="12"/>
  <c r="B621" i="12"/>
  <c r="B622" i="12"/>
  <c r="B623" i="12"/>
  <c r="B624" i="12"/>
  <c r="B625" i="12"/>
  <c r="B626" i="12"/>
  <c r="B627" i="12"/>
  <c r="B628" i="12"/>
  <c r="B629" i="12"/>
  <c r="B630" i="12"/>
  <c r="B631" i="12"/>
  <c r="B632" i="12"/>
  <c r="B633" i="12"/>
  <c r="B634" i="12"/>
  <c r="B635" i="12"/>
  <c r="B636" i="12"/>
  <c r="B549" i="12"/>
  <c r="B440" i="12"/>
  <c r="B441" i="12"/>
  <c r="B442" i="12"/>
  <c r="B443" i="12"/>
  <c r="B444" i="12"/>
  <c r="B445" i="12"/>
  <c r="B446" i="12"/>
  <c r="B447" i="12"/>
  <c r="B448" i="12"/>
  <c r="B449" i="12"/>
  <c r="B450" i="12"/>
  <c r="B451" i="12"/>
  <c r="B452" i="12"/>
  <c r="B453" i="12"/>
  <c r="B454" i="12"/>
  <c r="B455" i="12"/>
  <c r="B456" i="12"/>
  <c r="B457" i="12"/>
  <c r="B458" i="12"/>
  <c r="B459" i="12"/>
  <c r="B460" i="12"/>
  <c r="B461" i="12"/>
  <c r="B462" i="12"/>
  <c r="B463" i="12"/>
  <c r="B464" i="12"/>
  <c r="B465" i="12"/>
  <c r="B466" i="12"/>
  <c r="B467" i="12"/>
  <c r="B468" i="12"/>
  <c r="B469" i="12"/>
  <c r="B470" i="12"/>
  <c r="B471" i="12"/>
  <c r="B472" i="12"/>
  <c r="B473" i="12"/>
  <c r="B474" i="12"/>
  <c r="B475" i="12"/>
  <c r="B476" i="12"/>
  <c r="B477" i="12"/>
  <c r="B478" i="12"/>
  <c r="B479" i="12"/>
  <c r="B480" i="12"/>
  <c r="B481" i="12"/>
  <c r="B482" i="12"/>
  <c r="B483" i="12"/>
  <c r="B484" i="12"/>
  <c r="B485" i="12"/>
  <c r="B486" i="12"/>
  <c r="B487" i="12"/>
  <c r="B488" i="12"/>
  <c r="B489" i="12"/>
  <c r="B490" i="12"/>
  <c r="B491" i="12"/>
  <c r="B492" i="12"/>
  <c r="B493" i="12"/>
  <c r="B494" i="12"/>
  <c r="B495" i="12"/>
  <c r="B496" i="12"/>
  <c r="B497" i="12"/>
  <c r="B498" i="12"/>
  <c r="B499" i="12"/>
  <c r="B500" i="12"/>
  <c r="B501" i="12"/>
  <c r="B502" i="12"/>
  <c r="B503" i="12"/>
  <c r="B504" i="12"/>
  <c r="B505" i="12"/>
  <c r="B506" i="12"/>
  <c r="B507" i="12"/>
  <c r="B508" i="12"/>
  <c r="B509" i="12"/>
  <c r="B510" i="12"/>
  <c r="B511" i="12"/>
  <c r="B512" i="12"/>
  <c r="B513" i="12"/>
  <c r="B514" i="12"/>
  <c r="B515" i="12"/>
  <c r="B516" i="12"/>
  <c r="B517" i="12"/>
  <c r="B518" i="12"/>
  <c r="B519" i="12"/>
  <c r="B520" i="12"/>
  <c r="B521" i="12"/>
  <c r="B522" i="12"/>
  <c r="B523" i="12"/>
  <c r="B524" i="12"/>
  <c r="B525" i="12"/>
  <c r="B526" i="12"/>
  <c r="B527" i="12"/>
  <c r="B528" i="12"/>
  <c r="B439" i="12"/>
  <c r="B331" i="12"/>
  <c r="B332" i="12"/>
  <c r="B333" i="12"/>
  <c r="B334" i="12"/>
  <c r="B335" i="12"/>
  <c r="B336" i="12"/>
  <c r="B337" i="12"/>
  <c r="B338" i="12"/>
  <c r="B339" i="12"/>
  <c r="B340" i="12"/>
  <c r="B341" i="12"/>
  <c r="B342" i="12"/>
  <c r="B343" i="12"/>
  <c r="B344" i="12"/>
  <c r="B345" i="12"/>
  <c r="B346" i="12"/>
  <c r="B347" i="12"/>
  <c r="B348" i="12"/>
  <c r="B349" i="12"/>
  <c r="B350" i="12"/>
  <c r="B351" i="12"/>
  <c r="B352" i="12"/>
  <c r="B353" i="12"/>
  <c r="B354" i="12"/>
  <c r="B355" i="12"/>
  <c r="B356" i="12"/>
  <c r="B357" i="12"/>
  <c r="B358" i="12"/>
  <c r="B359" i="12"/>
  <c r="B360" i="12"/>
  <c r="B361" i="12"/>
  <c r="B362" i="12"/>
  <c r="B363" i="12"/>
  <c r="B364" i="12"/>
  <c r="B365" i="12"/>
  <c r="B366" i="12"/>
  <c r="B367" i="12"/>
  <c r="B368" i="12"/>
  <c r="B369" i="12"/>
  <c r="B370" i="12"/>
  <c r="B371" i="12"/>
  <c r="B372" i="12"/>
  <c r="B373" i="12"/>
  <c r="B374" i="12"/>
  <c r="B375" i="12"/>
  <c r="B376" i="12"/>
  <c r="B377" i="12"/>
  <c r="B378" i="12"/>
  <c r="B379" i="12"/>
  <c r="B380" i="12"/>
  <c r="B381" i="12"/>
  <c r="B382" i="12"/>
  <c r="B383" i="12"/>
  <c r="B384" i="12"/>
  <c r="B385" i="12"/>
  <c r="B386" i="12"/>
  <c r="B387" i="12"/>
  <c r="B388" i="12"/>
  <c r="B389" i="12"/>
  <c r="B390" i="12"/>
  <c r="B391" i="12"/>
  <c r="B392" i="12"/>
  <c r="B393" i="12"/>
  <c r="B394" i="12"/>
  <c r="B395" i="12"/>
  <c r="B396" i="12"/>
  <c r="B397" i="12"/>
  <c r="B398" i="12"/>
  <c r="B399" i="12"/>
  <c r="B400" i="12"/>
  <c r="B401" i="12"/>
  <c r="B402" i="12"/>
  <c r="B403" i="12"/>
  <c r="B404" i="12"/>
  <c r="B405" i="12"/>
  <c r="B406" i="12"/>
  <c r="B407" i="12"/>
  <c r="B408" i="12"/>
  <c r="B409" i="12"/>
  <c r="B410" i="12"/>
  <c r="B411" i="12"/>
  <c r="B412" i="12"/>
  <c r="B413" i="12"/>
  <c r="B414" i="12"/>
  <c r="B415" i="12"/>
  <c r="B416" i="12"/>
  <c r="B417" i="12"/>
  <c r="B418" i="12"/>
  <c r="B419" i="12"/>
  <c r="B330" i="12"/>
  <c r="B315" i="12"/>
  <c r="B314" i="12"/>
  <c r="B313" i="12"/>
  <c r="B312" i="12"/>
  <c r="B311" i="12"/>
  <c r="B310" i="12"/>
  <c r="B309" i="12"/>
  <c r="B308" i="12"/>
  <c r="B307" i="12"/>
  <c r="B306" i="12"/>
  <c r="B305" i="12"/>
  <c r="B304" i="12"/>
  <c r="B303" i="12"/>
  <c r="B302" i="12"/>
  <c r="B301" i="12"/>
  <c r="B300" i="12"/>
  <c r="B299" i="12"/>
  <c r="B298" i="12"/>
  <c r="B297" i="12"/>
  <c r="B296" i="12"/>
  <c r="B295" i="12"/>
  <c r="B294" i="12"/>
  <c r="B293" i="12"/>
  <c r="B292" i="12"/>
  <c r="B291" i="12"/>
  <c r="B290" i="12"/>
  <c r="B289" i="12"/>
  <c r="B288" i="12"/>
  <c r="B287" i="12"/>
  <c r="B286" i="12"/>
  <c r="B285" i="12"/>
  <c r="B284" i="12"/>
  <c r="B283" i="12"/>
  <c r="B282" i="12"/>
  <c r="B281" i="12"/>
  <c r="B280" i="12"/>
  <c r="B279" i="12"/>
  <c r="B278" i="12"/>
  <c r="B277" i="12"/>
  <c r="B276" i="12"/>
  <c r="B275" i="12"/>
  <c r="B274" i="12"/>
  <c r="B273" i="12"/>
  <c r="B272" i="12"/>
  <c r="B271" i="12"/>
  <c r="B270" i="12"/>
  <c r="B269" i="12"/>
  <c r="B268" i="12"/>
  <c r="B267" i="12"/>
  <c r="B266" i="12"/>
  <c r="B265" i="12"/>
  <c r="B264" i="12"/>
  <c r="B263" i="12"/>
  <c r="B262" i="12"/>
  <c r="B261" i="12"/>
  <c r="B260" i="12"/>
  <c r="B259" i="12"/>
  <c r="B258" i="12"/>
  <c r="B257" i="12"/>
  <c r="B256" i="12"/>
  <c r="B255" i="12"/>
  <c r="B254" i="12"/>
  <c r="B253" i="12"/>
  <c r="B252" i="12"/>
  <c r="B251" i="12"/>
  <c r="B250" i="12"/>
  <c r="B249" i="12"/>
  <c r="B248" i="12"/>
  <c r="B247" i="12"/>
  <c r="B246" i="12"/>
  <c r="B245" i="12"/>
  <c r="B244" i="12"/>
  <c r="B243" i="12"/>
  <c r="B242" i="12"/>
  <c r="B241" i="12"/>
  <c r="B240" i="12"/>
  <c r="B239" i="12"/>
  <c r="B238" i="12"/>
  <c r="B237" i="12"/>
  <c r="B236" i="12"/>
  <c r="B235" i="12"/>
  <c r="B234" i="12"/>
  <c r="B233" i="12"/>
  <c r="B232" i="12"/>
  <c r="B231" i="12"/>
  <c r="B230" i="12"/>
  <c r="B229" i="12"/>
  <c r="B228" i="12"/>
  <c r="B207" i="12"/>
  <c r="B206" i="12"/>
  <c r="B205" i="12"/>
  <c r="B204" i="12"/>
  <c r="B203" i="12"/>
  <c r="B202" i="12"/>
  <c r="B201" i="12"/>
  <c r="B200" i="12"/>
  <c r="B199" i="12"/>
  <c r="B198" i="12"/>
  <c r="B197" i="12"/>
  <c r="B196" i="12"/>
  <c r="B195" i="12"/>
  <c r="B194" i="12"/>
  <c r="B193" i="12"/>
  <c r="B192" i="12"/>
  <c r="B191" i="12"/>
  <c r="B190" i="12"/>
  <c r="B189" i="12"/>
  <c r="B188" i="12"/>
  <c r="B187" i="12"/>
  <c r="B186" i="12"/>
  <c r="B185" i="12"/>
  <c r="B184" i="12"/>
  <c r="B183" i="12"/>
  <c r="B182" i="12"/>
  <c r="B181" i="12"/>
  <c r="B180" i="12"/>
  <c r="B179" i="12"/>
  <c r="B178" i="12"/>
  <c r="B177" i="12"/>
  <c r="B176" i="12"/>
  <c r="B175" i="12"/>
  <c r="B174" i="12"/>
  <c r="B173" i="12"/>
  <c r="B172" i="12"/>
  <c r="B171" i="12"/>
  <c r="B170" i="12"/>
  <c r="B169" i="12"/>
  <c r="B168" i="12"/>
  <c r="B167" i="12"/>
  <c r="B166" i="12"/>
  <c r="B165" i="12"/>
  <c r="B164" i="12"/>
  <c r="B163" i="12"/>
  <c r="B162" i="12"/>
  <c r="B161" i="12"/>
  <c r="B160" i="12"/>
  <c r="B159" i="12"/>
  <c r="B158" i="12"/>
  <c r="B157" i="12"/>
  <c r="B156" i="12"/>
  <c r="B155" i="12"/>
  <c r="B154" i="12"/>
  <c r="B153" i="12"/>
  <c r="B152" i="12"/>
  <c r="B151" i="12"/>
  <c r="B150" i="12"/>
  <c r="B149" i="12"/>
  <c r="B148" i="12"/>
  <c r="B147" i="12"/>
  <c r="B146" i="12"/>
  <c r="B145" i="12"/>
  <c r="B144" i="12"/>
  <c r="B143" i="12"/>
  <c r="B142" i="12"/>
  <c r="B141" i="12"/>
  <c r="B140" i="12"/>
  <c r="B139" i="12"/>
  <c r="B138" i="12"/>
  <c r="B137" i="12"/>
  <c r="B136" i="12"/>
  <c r="B135" i="12"/>
  <c r="B134" i="12"/>
  <c r="B133" i="12"/>
  <c r="B132" i="12"/>
  <c r="B131" i="12"/>
  <c r="B130" i="12"/>
  <c r="B129" i="12"/>
  <c r="B128" i="12"/>
  <c r="B127" i="12"/>
  <c r="B126" i="12"/>
  <c r="B125" i="12"/>
  <c r="B124" i="12"/>
  <c r="B123" i="12"/>
  <c r="B122" i="12"/>
  <c r="B121" i="12"/>
  <c r="B120" i="12"/>
  <c r="B119" i="12"/>
  <c r="B118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56" i="12"/>
  <c r="B57" i="12"/>
  <c r="B58" i="12"/>
  <c r="B59" i="12"/>
  <c r="B60" i="12"/>
  <c r="B61" i="12"/>
  <c r="B62" i="12"/>
  <c r="B63" i="12"/>
  <c r="B64" i="12"/>
  <c r="B65" i="12"/>
  <c r="B66" i="12"/>
  <c r="B67" i="12"/>
  <c r="B68" i="12"/>
  <c r="B69" i="12"/>
  <c r="B70" i="12"/>
  <c r="B71" i="12"/>
  <c r="B72" i="12"/>
  <c r="B73" i="12"/>
  <c r="B74" i="12"/>
  <c r="B75" i="12"/>
  <c r="B76" i="12"/>
  <c r="B77" i="12"/>
  <c r="B78" i="12"/>
  <c r="B79" i="12"/>
  <c r="B80" i="12"/>
  <c r="B81" i="12"/>
  <c r="B82" i="12"/>
  <c r="B83" i="12"/>
  <c r="B84" i="12"/>
  <c r="B85" i="12"/>
  <c r="B86" i="12"/>
  <c r="B87" i="12"/>
  <c r="B88" i="12"/>
  <c r="B89" i="12"/>
  <c r="B90" i="12"/>
  <c r="B91" i="12"/>
  <c r="B92" i="12"/>
  <c r="B93" i="12"/>
  <c r="B94" i="12"/>
  <c r="B95" i="12"/>
  <c r="B96" i="12"/>
  <c r="B97" i="12"/>
  <c r="B98" i="12"/>
  <c r="B9" i="12"/>
  <c r="H438" i="11" l="1"/>
  <c r="O120" i="2"/>
  <c r="B1228" i="11"/>
  <c r="B1229" i="11"/>
  <c r="B1230" i="11"/>
  <c r="B1231" i="11"/>
  <c r="B1232" i="11"/>
  <c r="B1233" i="11"/>
  <c r="B1234" i="11"/>
  <c r="B1235" i="11"/>
  <c r="B1236" i="11"/>
  <c r="B1237" i="11"/>
  <c r="B1238" i="11"/>
  <c r="B1239" i="11"/>
  <c r="B1240" i="11"/>
  <c r="B1241" i="11"/>
  <c r="B1242" i="11"/>
  <c r="B1243" i="11"/>
  <c r="B1244" i="11"/>
  <c r="B1245" i="11"/>
  <c r="B1246" i="11"/>
  <c r="B1247" i="11"/>
  <c r="B1248" i="11"/>
  <c r="B1249" i="11"/>
  <c r="B1250" i="11"/>
  <c r="B1251" i="11"/>
  <c r="B1252" i="11"/>
  <c r="B1253" i="11"/>
  <c r="B1254" i="11"/>
  <c r="B1255" i="11"/>
  <c r="B1256" i="11"/>
  <c r="B1257" i="11"/>
  <c r="B1258" i="11"/>
  <c r="B1259" i="11"/>
  <c r="B1260" i="11"/>
  <c r="B1261" i="11"/>
  <c r="B1262" i="11"/>
  <c r="B1263" i="11"/>
  <c r="B1264" i="11"/>
  <c r="B1265" i="11"/>
  <c r="B1266" i="11"/>
  <c r="B1267" i="11"/>
  <c r="B1268" i="11"/>
  <c r="B1269" i="11"/>
  <c r="B1270" i="11"/>
  <c r="B1271" i="11"/>
  <c r="B1272" i="11"/>
  <c r="B1273" i="11"/>
  <c r="B1274" i="11"/>
  <c r="B1275" i="11"/>
  <c r="B1276" i="11"/>
  <c r="B1277" i="11"/>
  <c r="B1278" i="11"/>
  <c r="B1279" i="11"/>
  <c r="B1280" i="11"/>
  <c r="B1281" i="11"/>
  <c r="B1282" i="11"/>
  <c r="B1283" i="11"/>
  <c r="B1284" i="11"/>
  <c r="B1285" i="11"/>
  <c r="B1286" i="11"/>
  <c r="B1287" i="11"/>
  <c r="B1288" i="11"/>
  <c r="B1289" i="11"/>
  <c r="B1290" i="11"/>
  <c r="B1291" i="11"/>
  <c r="B1292" i="11"/>
  <c r="B1293" i="11"/>
  <c r="B1294" i="11"/>
  <c r="B1295" i="11"/>
  <c r="B1296" i="11"/>
  <c r="B1297" i="11"/>
  <c r="B1298" i="11"/>
  <c r="B1299" i="11"/>
  <c r="B1300" i="11"/>
  <c r="B1301" i="11"/>
  <c r="B1302" i="11"/>
  <c r="B1303" i="11"/>
  <c r="B1304" i="11"/>
  <c r="B1305" i="11"/>
  <c r="B1306" i="11"/>
  <c r="B1307" i="11"/>
  <c r="B1308" i="11"/>
  <c r="B1309" i="11"/>
  <c r="B1310" i="11"/>
  <c r="B1311" i="11"/>
  <c r="B1312" i="11"/>
  <c r="B1313" i="11"/>
  <c r="B1314" i="11"/>
  <c r="B1315" i="11"/>
  <c r="B1316" i="11"/>
  <c r="B1317" i="11"/>
  <c r="B1318" i="11"/>
  <c r="B1319" i="11"/>
  <c r="B1320" i="11"/>
  <c r="B1321" i="11"/>
  <c r="B1322" i="11"/>
  <c r="B1227" i="11"/>
  <c r="B1117" i="11"/>
  <c r="B1118" i="11"/>
  <c r="B1119" i="11"/>
  <c r="B1120" i="11"/>
  <c r="B1121" i="11"/>
  <c r="B1122" i="11"/>
  <c r="B1123" i="11"/>
  <c r="B1124" i="11"/>
  <c r="B1125" i="11"/>
  <c r="B1126" i="11"/>
  <c r="B1127" i="11"/>
  <c r="B1128" i="11"/>
  <c r="B1129" i="11"/>
  <c r="B1130" i="11"/>
  <c r="B1131" i="11"/>
  <c r="B1132" i="11"/>
  <c r="B1133" i="11"/>
  <c r="B1134" i="11"/>
  <c r="B1135" i="11"/>
  <c r="B1136" i="11"/>
  <c r="B1137" i="11"/>
  <c r="B1138" i="11"/>
  <c r="B1139" i="11"/>
  <c r="B1140" i="11"/>
  <c r="B1141" i="11"/>
  <c r="B1142" i="11"/>
  <c r="B1143" i="11"/>
  <c r="B1144" i="11"/>
  <c r="B1145" i="11"/>
  <c r="B1146" i="11"/>
  <c r="B1147" i="11"/>
  <c r="B1148" i="11"/>
  <c r="B1149" i="11"/>
  <c r="B1150" i="11"/>
  <c r="B1151" i="11"/>
  <c r="B1152" i="11"/>
  <c r="B1153" i="11"/>
  <c r="B1154" i="11"/>
  <c r="B1155" i="11"/>
  <c r="B1156" i="11"/>
  <c r="B1157" i="11"/>
  <c r="B1158" i="11"/>
  <c r="B1159" i="11"/>
  <c r="B1160" i="11"/>
  <c r="B1161" i="11"/>
  <c r="B1162" i="11"/>
  <c r="B1163" i="11"/>
  <c r="B1164" i="11"/>
  <c r="B1165" i="11"/>
  <c r="B1166" i="11"/>
  <c r="B1167" i="11"/>
  <c r="B1168" i="11"/>
  <c r="B1169" i="11"/>
  <c r="B1170" i="11"/>
  <c r="B1171" i="11"/>
  <c r="B1172" i="11"/>
  <c r="B1173" i="11"/>
  <c r="B1174" i="11"/>
  <c r="B1175" i="11"/>
  <c r="B1176" i="11"/>
  <c r="B1177" i="11"/>
  <c r="B1178" i="11"/>
  <c r="B1179" i="11"/>
  <c r="B1180" i="11"/>
  <c r="B1181" i="11"/>
  <c r="B1182" i="11"/>
  <c r="B1183" i="11"/>
  <c r="B1184" i="11"/>
  <c r="B1185" i="11"/>
  <c r="B1186" i="11"/>
  <c r="B1187" i="11"/>
  <c r="B1188" i="11"/>
  <c r="B1189" i="11"/>
  <c r="B1190" i="11"/>
  <c r="B1191" i="11"/>
  <c r="B1192" i="11"/>
  <c r="B1193" i="11"/>
  <c r="B1194" i="11"/>
  <c r="B1195" i="11"/>
  <c r="B1196" i="11"/>
  <c r="B1197" i="11"/>
  <c r="B1198" i="11"/>
  <c r="B1199" i="11"/>
  <c r="B1200" i="11"/>
  <c r="B1201" i="11"/>
  <c r="B1202" i="11"/>
  <c r="B1203" i="11"/>
  <c r="B1204" i="11"/>
  <c r="B1205" i="11"/>
  <c r="B1206" i="11"/>
  <c r="B1207" i="11"/>
  <c r="B1208" i="11"/>
  <c r="B1209" i="11"/>
  <c r="B1210" i="11"/>
  <c r="B1211" i="11"/>
  <c r="B1116" i="11"/>
  <c r="B1006" i="11"/>
  <c r="B1007" i="11"/>
  <c r="B1008" i="11"/>
  <c r="B1009" i="11"/>
  <c r="B1010" i="11"/>
  <c r="B1011" i="11"/>
  <c r="B1012" i="11"/>
  <c r="B1013" i="11"/>
  <c r="B1014" i="11"/>
  <c r="B1015" i="11"/>
  <c r="B1016" i="11"/>
  <c r="B1017" i="11"/>
  <c r="B1018" i="11"/>
  <c r="B1019" i="11"/>
  <c r="B1020" i="11"/>
  <c r="B1021" i="11"/>
  <c r="B1022" i="11"/>
  <c r="B1023" i="11"/>
  <c r="B1024" i="11"/>
  <c r="B1025" i="11"/>
  <c r="B1026" i="11"/>
  <c r="B1027" i="11"/>
  <c r="B1028" i="11"/>
  <c r="B1029" i="11"/>
  <c r="B1030" i="11"/>
  <c r="B1031" i="11"/>
  <c r="B1032" i="11"/>
  <c r="B1033" i="11"/>
  <c r="B1034" i="11"/>
  <c r="B1035" i="11"/>
  <c r="B1036" i="11"/>
  <c r="B1037" i="11"/>
  <c r="B1038" i="11"/>
  <c r="B1039" i="11"/>
  <c r="B1040" i="11"/>
  <c r="B1041" i="11"/>
  <c r="B1042" i="11"/>
  <c r="B1043" i="11"/>
  <c r="B1044" i="11"/>
  <c r="B1045" i="11"/>
  <c r="B1046" i="11"/>
  <c r="B1047" i="11"/>
  <c r="B1048" i="11"/>
  <c r="B1049" i="11"/>
  <c r="B1050" i="11"/>
  <c r="B1051" i="11"/>
  <c r="B1052" i="11"/>
  <c r="B1053" i="11"/>
  <c r="B1054" i="11"/>
  <c r="B1055" i="11"/>
  <c r="B1056" i="11"/>
  <c r="B1057" i="11"/>
  <c r="B1058" i="11"/>
  <c r="B1059" i="11"/>
  <c r="B1060" i="11"/>
  <c r="B1061" i="11"/>
  <c r="B1062" i="11"/>
  <c r="B1063" i="11"/>
  <c r="B1064" i="11"/>
  <c r="B1065" i="11"/>
  <c r="B1066" i="11"/>
  <c r="B1067" i="11"/>
  <c r="B1068" i="11"/>
  <c r="B1069" i="11"/>
  <c r="B1070" i="11"/>
  <c r="B1071" i="11"/>
  <c r="B1072" i="11"/>
  <c r="B1073" i="11"/>
  <c r="B1074" i="11"/>
  <c r="B1075" i="11"/>
  <c r="B1076" i="11"/>
  <c r="B1077" i="11"/>
  <c r="B1078" i="11"/>
  <c r="B1079" i="11"/>
  <c r="B1080" i="11"/>
  <c r="B1081" i="11"/>
  <c r="B1082" i="11"/>
  <c r="B1083" i="11"/>
  <c r="B1084" i="11"/>
  <c r="B1085" i="11"/>
  <c r="B1086" i="11"/>
  <c r="B1087" i="11"/>
  <c r="B1088" i="11"/>
  <c r="B1089" i="11"/>
  <c r="B1090" i="11"/>
  <c r="B1091" i="11"/>
  <c r="B1092" i="11"/>
  <c r="B1093" i="11"/>
  <c r="B1094" i="11"/>
  <c r="B1095" i="11"/>
  <c r="B1096" i="11"/>
  <c r="B1097" i="11"/>
  <c r="B1098" i="11"/>
  <c r="B1099" i="11"/>
  <c r="B1100" i="11"/>
  <c r="B1005" i="11"/>
  <c r="B896" i="11"/>
  <c r="B897" i="11"/>
  <c r="B898" i="11"/>
  <c r="B899" i="11"/>
  <c r="B900" i="11"/>
  <c r="B901" i="11"/>
  <c r="B902" i="11"/>
  <c r="B903" i="11"/>
  <c r="B904" i="11"/>
  <c r="B905" i="11"/>
  <c r="B906" i="11"/>
  <c r="B907" i="11"/>
  <c r="B908" i="11"/>
  <c r="B909" i="11"/>
  <c r="B910" i="11"/>
  <c r="B911" i="11"/>
  <c r="B912" i="11"/>
  <c r="B913" i="11"/>
  <c r="B914" i="11"/>
  <c r="B915" i="11"/>
  <c r="B916" i="11"/>
  <c r="B917" i="11"/>
  <c r="B918" i="11"/>
  <c r="B919" i="11"/>
  <c r="B920" i="11"/>
  <c r="B921" i="11"/>
  <c r="B922" i="11"/>
  <c r="B923" i="11"/>
  <c r="B924" i="11"/>
  <c r="B925" i="11"/>
  <c r="B926" i="11"/>
  <c r="B927" i="11"/>
  <c r="B928" i="11"/>
  <c r="B929" i="11"/>
  <c r="B930" i="11"/>
  <c r="B931" i="11"/>
  <c r="B932" i="11"/>
  <c r="B933" i="11"/>
  <c r="B934" i="11"/>
  <c r="B935" i="11"/>
  <c r="B936" i="11"/>
  <c r="B937" i="11"/>
  <c r="B938" i="11"/>
  <c r="B939" i="11"/>
  <c r="B940" i="11"/>
  <c r="B941" i="11"/>
  <c r="B942" i="11"/>
  <c r="B943" i="11"/>
  <c r="B944" i="11"/>
  <c r="B945" i="11"/>
  <c r="B946" i="11"/>
  <c r="B947" i="11"/>
  <c r="B948" i="11"/>
  <c r="B949" i="11"/>
  <c r="B950" i="11"/>
  <c r="B951" i="11"/>
  <c r="B952" i="11"/>
  <c r="B953" i="11"/>
  <c r="B954" i="11"/>
  <c r="B955" i="11"/>
  <c r="B956" i="11"/>
  <c r="B957" i="11"/>
  <c r="B958" i="11"/>
  <c r="B959" i="11"/>
  <c r="B960" i="11"/>
  <c r="B961" i="11"/>
  <c r="B962" i="11"/>
  <c r="B963" i="11"/>
  <c r="B964" i="11"/>
  <c r="B965" i="11"/>
  <c r="B966" i="11"/>
  <c r="B967" i="11"/>
  <c r="B968" i="11"/>
  <c r="B969" i="11"/>
  <c r="B970" i="11"/>
  <c r="B971" i="11"/>
  <c r="B972" i="11"/>
  <c r="B973" i="11"/>
  <c r="B974" i="11"/>
  <c r="B975" i="11"/>
  <c r="B976" i="11"/>
  <c r="B977" i="11"/>
  <c r="B978" i="11"/>
  <c r="B979" i="11"/>
  <c r="B980" i="11"/>
  <c r="B981" i="11"/>
  <c r="B982" i="11"/>
  <c r="B983" i="11"/>
  <c r="B984" i="11"/>
  <c r="B985" i="11"/>
  <c r="B986" i="11"/>
  <c r="B987" i="11"/>
  <c r="B988" i="11"/>
  <c r="B989" i="11"/>
  <c r="B990" i="11"/>
  <c r="B895" i="11"/>
  <c r="B785" i="11"/>
  <c r="B786" i="11"/>
  <c r="B787" i="11"/>
  <c r="B788" i="11"/>
  <c r="B789" i="11"/>
  <c r="B790" i="11"/>
  <c r="B791" i="11"/>
  <c r="B792" i="11"/>
  <c r="B793" i="11"/>
  <c r="B794" i="11"/>
  <c r="B795" i="11"/>
  <c r="B796" i="11"/>
  <c r="B797" i="11"/>
  <c r="B798" i="11"/>
  <c r="B799" i="11"/>
  <c r="B800" i="11"/>
  <c r="B801" i="11"/>
  <c r="B802" i="11"/>
  <c r="B803" i="11"/>
  <c r="B804" i="11"/>
  <c r="B805" i="11"/>
  <c r="B806" i="11"/>
  <c r="B807" i="11"/>
  <c r="B808" i="11"/>
  <c r="B809" i="11"/>
  <c r="B810" i="11"/>
  <c r="B811" i="11"/>
  <c r="B812" i="11"/>
  <c r="B813" i="11"/>
  <c r="B814" i="11"/>
  <c r="B815" i="11"/>
  <c r="B816" i="11"/>
  <c r="B817" i="11"/>
  <c r="B818" i="11"/>
  <c r="B819" i="11"/>
  <c r="B820" i="11"/>
  <c r="B821" i="11"/>
  <c r="B822" i="11"/>
  <c r="B823" i="11"/>
  <c r="B824" i="11"/>
  <c r="B825" i="11"/>
  <c r="B826" i="11"/>
  <c r="B827" i="11"/>
  <c r="B828" i="11"/>
  <c r="B829" i="11"/>
  <c r="B830" i="11"/>
  <c r="B831" i="11"/>
  <c r="B832" i="11"/>
  <c r="B833" i="11"/>
  <c r="B834" i="11"/>
  <c r="B835" i="11"/>
  <c r="B836" i="11"/>
  <c r="B837" i="11"/>
  <c r="B838" i="11"/>
  <c r="B839" i="11"/>
  <c r="B840" i="11"/>
  <c r="B841" i="11"/>
  <c r="B842" i="11"/>
  <c r="B843" i="11"/>
  <c r="B844" i="11"/>
  <c r="B845" i="11"/>
  <c r="B846" i="11"/>
  <c r="B847" i="11"/>
  <c r="B848" i="11"/>
  <c r="B849" i="11"/>
  <c r="B850" i="11"/>
  <c r="B851" i="11"/>
  <c r="B852" i="11"/>
  <c r="B853" i="11"/>
  <c r="B854" i="11"/>
  <c r="B855" i="11"/>
  <c r="B856" i="11"/>
  <c r="B857" i="11"/>
  <c r="B858" i="11"/>
  <c r="B859" i="11"/>
  <c r="B860" i="11"/>
  <c r="B861" i="11"/>
  <c r="B862" i="11"/>
  <c r="B863" i="11"/>
  <c r="B864" i="11"/>
  <c r="B865" i="11"/>
  <c r="B866" i="11"/>
  <c r="B867" i="11"/>
  <c r="B868" i="11"/>
  <c r="B869" i="11"/>
  <c r="B870" i="11"/>
  <c r="B871" i="11"/>
  <c r="B872" i="11"/>
  <c r="B873" i="11"/>
  <c r="B874" i="11"/>
  <c r="B875" i="11"/>
  <c r="B876" i="11"/>
  <c r="B877" i="11"/>
  <c r="B878" i="11"/>
  <c r="B879" i="11"/>
  <c r="B784" i="11"/>
  <c r="B674" i="11"/>
  <c r="B675" i="11"/>
  <c r="B676" i="11"/>
  <c r="B677" i="11"/>
  <c r="B678" i="11"/>
  <c r="B679" i="11"/>
  <c r="B680" i="11"/>
  <c r="B681" i="11"/>
  <c r="B682" i="11"/>
  <c r="B683" i="11"/>
  <c r="B684" i="11"/>
  <c r="B685" i="11"/>
  <c r="B686" i="11"/>
  <c r="B687" i="11"/>
  <c r="B688" i="11"/>
  <c r="B689" i="11"/>
  <c r="B690" i="11"/>
  <c r="B691" i="11"/>
  <c r="B692" i="11"/>
  <c r="B693" i="11"/>
  <c r="B694" i="11"/>
  <c r="B695" i="11"/>
  <c r="B696" i="11"/>
  <c r="B697" i="11"/>
  <c r="B698" i="11"/>
  <c r="B699" i="11"/>
  <c r="B700" i="11"/>
  <c r="B701" i="11"/>
  <c r="B702" i="11"/>
  <c r="B703" i="11"/>
  <c r="B704" i="11"/>
  <c r="B705" i="11"/>
  <c r="B706" i="11"/>
  <c r="B707" i="11"/>
  <c r="B708" i="11"/>
  <c r="B709" i="11"/>
  <c r="B710" i="11"/>
  <c r="B711" i="11"/>
  <c r="B712" i="11"/>
  <c r="B713" i="11"/>
  <c r="B714" i="11"/>
  <c r="B715" i="11"/>
  <c r="B716" i="11"/>
  <c r="B717" i="11"/>
  <c r="B718" i="11"/>
  <c r="B719" i="11"/>
  <c r="B720" i="11"/>
  <c r="B721" i="11"/>
  <c r="B722" i="11"/>
  <c r="B723" i="11"/>
  <c r="B724" i="11"/>
  <c r="B725" i="11"/>
  <c r="B726" i="11"/>
  <c r="B727" i="11"/>
  <c r="B728" i="11"/>
  <c r="B729" i="11"/>
  <c r="B730" i="11"/>
  <c r="B731" i="11"/>
  <c r="B732" i="11"/>
  <c r="B733" i="11"/>
  <c r="B734" i="11"/>
  <c r="B735" i="11"/>
  <c r="B736" i="11"/>
  <c r="B737" i="11"/>
  <c r="B738" i="11"/>
  <c r="B739" i="11"/>
  <c r="B740" i="11"/>
  <c r="B741" i="11"/>
  <c r="B742" i="11"/>
  <c r="B743" i="11"/>
  <c r="B744" i="11"/>
  <c r="B745" i="11"/>
  <c r="B746" i="11"/>
  <c r="B747" i="11"/>
  <c r="B748" i="11"/>
  <c r="B749" i="11"/>
  <c r="B750" i="11"/>
  <c r="B751" i="11"/>
  <c r="B752" i="11"/>
  <c r="B753" i="11"/>
  <c r="B754" i="11"/>
  <c r="B755" i="11"/>
  <c r="B756" i="11"/>
  <c r="B757" i="11"/>
  <c r="B758" i="11"/>
  <c r="B759" i="11"/>
  <c r="B760" i="11"/>
  <c r="B761" i="11"/>
  <c r="B762" i="11"/>
  <c r="B763" i="11"/>
  <c r="B764" i="11"/>
  <c r="B765" i="11"/>
  <c r="B766" i="11"/>
  <c r="B767" i="11"/>
  <c r="B768" i="11"/>
  <c r="B673" i="11"/>
  <c r="B564" i="11"/>
  <c r="B565" i="11"/>
  <c r="B566" i="11"/>
  <c r="B567" i="11"/>
  <c r="B568" i="11"/>
  <c r="B569" i="11"/>
  <c r="B570" i="11"/>
  <c r="B571" i="11"/>
  <c r="B572" i="11"/>
  <c r="B573" i="11"/>
  <c r="B574" i="11"/>
  <c r="B575" i="11"/>
  <c r="B576" i="11"/>
  <c r="B577" i="11"/>
  <c r="B578" i="11"/>
  <c r="B579" i="11"/>
  <c r="B580" i="11"/>
  <c r="B581" i="11"/>
  <c r="B582" i="11"/>
  <c r="B583" i="11"/>
  <c r="B584" i="11"/>
  <c r="B585" i="11"/>
  <c r="B586" i="11"/>
  <c r="B587" i="11"/>
  <c r="B588" i="11"/>
  <c r="B589" i="11"/>
  <c r="B590" i="11"/>
  <c r="B591" i="11"/>
  <c r="B592" i="11"/>
  <c r="B593" i="11"/>
  <c r="B594" i="11"/>
  <c r="B595" i="11"/>
  <c r="B596" i="11"/>
  <c r="B597" i="11"/>
  <c r="B598" i="11"/>
  <c r="B599" i="11"/>
  <c r="B600" i="11"/>
  <c r="B601" i="11"/>
  <c r="B602" i="11"/>
  <c r="B603" i="11"/>
  <c r="B604" i="11"/>
  <c r="B605" i="11"/>
  <c r="B606" i="11"/>
  <c r="B607" i="11"/>
  <c r="B608" i="11"/>
  <c r="B609" i="11"/>
  <c r="B610" i="11"/>
  <c r="B611" i="11"/>
  <c r="B612" i="11"/>
  <c r="B613" i="11"/>
  <c r="B614" i="11"/>
  <c r="B615" i="11"/>
  <c r="B616" i="11"/>
  <c r="B617" i="11"/>
  <c r="B618" i="11"/>
  <c r="B619" i="11"/>
  <c r="B620" i="11"/>
  <c r="B621" i="11"/>
  <c r="B622" i="11"/>
  <c r="B623" i="11"/>
  <c r="B624" i="11"/>
  <c r="B625" i="11"/>
  <c r="B626" i="11"/>
  <c r="B627" i="11"/>
  <c r="B628" i="11"/>
  <c r="B629" i="11"/>
  <c r="B630" i="11"/>
  <c r="B631" i="11"/>
  <c r="B632" i="11"/>
  <c r="B633" i="11"/>
  <c r="B634" i="11"/>
  <c r="B635" i="11"/>
  <c r="B636" i="11"/>
  <c r="B637" i="11"/>
  <c r="B638" i="11"/>
  <c r="B639" i="11"/>
  <c r="B640" i="11"/>
  <c r="B641" i="11"/>
  <c r="B642" i="11"/>
  <c r="B643" i="11"/>
  <c r="B644" i="11"/>
  <c r="B645" i="11"/>
  <c r="B646" i="11"/>
  <c r="B647" i="11"/>
  <c r="B648" i="11"/>
  <c r="B649" i="11"/>
  <c r="B650" i="11"/>
  <c r="B651" i="11"/>
  <c r="B652" i="11"/>
  <c r="B653" i="11"/>
  <c r="B654" i="11"/>
  <c r="B655" i="11"/>
  <c r="B656" i="11"/>
  <c r="B657" i="11"/>
  <c r="B658" i="11"/>
  <c r="B563" i="11"/>
  <c r="B453" i="11"/>
  <c r="B454" i="11"/>
  <c r="B455" i="11"/>
  <c r="B456" i="11"/>
  <c r="B457" i="11"/>
  <c r="B458" i="11"/>
  <c r="B459" i="11"/>
  <c r="B460" i="11"/>
  <c r="B461" i="11"/>
  <c r="B462" i="11"/>
  <c r="B463" i="11"/>
  <c r="B464" i="11"/>
  <c r="B465" i="11"/>
  <c r="B466" i="11"/>
  <c r="B467" i="11"/>
  <c r="B468" i="11"/>
  <c r="B469" i="11"/>
  <c r="B470" i="11"/>
  <c r="B471" i="11"/>
  <c r="B472" i="11"/>
  <c r="B473" i="11"/>
  <c r="B474" i="11"/>
  <c r="B475" i="11"/>
  <c r="B476" i="11"/>
  <c r="B477" i="11"/>
  <c r="B478" i="11"/>
  <c r="B479" i="11"/>
  <c r="B480" i="11"/>
  <c r="B481" i="11"/>
  <c r="B482" i="11"/>
  <c r="B483" i="11"/>
  <c r="B484" i="11"/>
  <c r="B485" i="11"/>
  <c r="B486" i="11"/>
  <c r="B487" i="11"/>
  <c r="B488" i="11"/>
  <c r="B489" i="11"/>
  <c r="B490" i="11"/>
  <c r="B491" i="11"/>
  <c r="B492" i="11"/>
  <c r="B493" i="11"/>
  <c r="B494" i="11"/>
  <c r="B495" i="11"/>
  <c r="B496" i="11"/>
  <c r="B497" i="11"/>
  <c r="B498" i="11"/>
  <c r="B499" i="11"/>
  <c r="B500" i="11"/>
  <c r="B501" i="11"/>
  <c r="B502" i="11"/>
  <c r="B503" i="11"/>
  <c r="B504" i="11"/>
  <c r="B505" i="11"/>
  <c r="B506" i="11"/>
  <c r="B507" i="11"/>
  <c r="B508" i="11"/>
  <c r="B509" i="11"/>
  <c r="B510" i="11"/>
  <c r="B511" i="11"/>
  <c r="B512" i="11"/>
  <c r="B513" i="11"/>
  <c r="B514" i="11"/>
  <c r="B515" i="11"/>
  <c r="B516" i="11"/>
  <c r="B517" i="11"/>
  <c r="B518" i="11"/>
  <c r="B519" i="11"/>
  <c r="B520" i="11"/>
  <c r="B521" i="11"/>
  <c r="B522" i="11"/>
  <c r="B523" i="11"/>
  <c r="B524" i="11"/>
  <c r="B525" i="11"/>
  <c r="B526" i="11"/>
  <c r="B527" i="11"/>
  <c r="B528" i="11"/>
  <c r="B529" i="11"/>
  <c r="B530" i="11"/>
  <c r="B531" i="11"/>
  <c r="B532" i="11"/>
  <c r="B533" i="11"/>
  <c r="B534" i="11"/>
  <c r="B535" i="11"/>
  <c r="B536" i="11"/>
  <c r="B537" i="11"/>
  <c r="B538" i="11"/>
  <c r="B539" i="11"/>
  <c r="B540" i="11"/>
  <c r="B541" i="11"/>
  <c r="B542" i="11"/>
  <c r="B543" i="11"/>
  <c r="B544" i="11"/>
  <c r="B545" i="11"/>
  <c r="B546" i="11"/>
  <c r="B547" i="11"/>
  <c r="B452" i="11"/>
  <c r="B342" i="11"/>
  <c r="B343" i="11"/>
  <c r="B344" i="11"/>
  <c r="B345" i="11"/>
  <c r="B346" i="11"/>
  <c r="B347" i="11"/>
  <c r="B348" i="11"/>
  <c r="B349" i="11"/>
  <c r="B350" i="11"/>
  <c r="B351" i="11"/>
  <c r="B352" i="11"/>
  <c r="B353" i="11"/>
  <c r="B354" i="11"/>
  <c r="B355" i="11"/>
  <c r="B356" i="11"/>
  <c r="B357" i="11"/>
  <c r="B358" i="11"/>
  <c r="B359" i="11"/>
  <c r="B360" i="11"/>
  <c r="B361" i="11"/>
  <c r="B362" i="11"/>
  <c r="B363" i="11"/>
  <c r="B364" i="11"/>
  <c r="B365" i="11"/>
  <c r="B366" i="11"/>
  <c r="B367" i="11"/>
  <c r="B368" i="11"/>
  <c r="B369" i="11"/>
  <c r="B370" i="11"/>
  <c r="B371" i="11"/>
  <c r="B372" i="11"/>
  <c r="B373" i="11"/>
  <c r="B374" i="11"/>
  <c r="B375" i="11"/>
  <c r="B376" i="11"/>
  <c r="B377" i="11"/>
  <c r="B378" i="11"/>
  <c r="B379" i="11"/>
  <c r="B380" i="11"/>
  <c r="B381" i="11"/>
  <c r="B382" i="11"/>
  <c r="B383" i="11"/>
  <c r="B384" i="11"/>
  <c r="B385" i="11"/>
  <c r="B386" i="11"/>
  <c r="B387" i="11"/>
  <c r="B388" i="11"/>
  <c r="B389" i="11"/>
  <c r="B390" i="11"/>
  <c r="B391" i="11"/>
  <c r="B392" i="11"/>
  <c r="B393" i="11"/>
  <c r="B394" i="11"/>
  <c r="B395" i="11"/>
  <c r="B396" i="11"/>
  <c r="B397" i="11"/>
  <c r="B398" i="11"/>
  <c r="B399" i="11"/>
  <c r="B400" i="11"/>
  <c r="B401" i="11"/>
  <c r="B402" i="11"/>
  <c r="B403" i="11"/>
  <c r="B404" i="11"/>
  <c r="B405" i="11"/>
  <c r="B406" i="11"/>
  <c r="B407" i="11"/>
  <c r="B408" i="11"/>
  <c r="B409" i="11"/>
  <c r="B410" i="11"/>
  <c r="B411" i="11"/>
  <c r="B412" i="11"/>
  <c r="B413" i="11"/>
  <c r="B414" i="11"/>
  <c r="B415" i="11"/>
  <c r="B416" i="11"/>
  <c r="B417" i="11"/>
  <c r="B418" i="11"/>
  <c r="B419" i="11"/>
  <c r="B420" i="11"/>
  <c r="B421" i="11"/>
  <c r="B422" i="11"/>
  <c r="B423" i="11"/>
  <c r="B424" i="11"/>
  <c r="B425" i="11"/>
  <c r="B426" i="11"/>
  <c r="B427" i="11"/>
  <c r="B428" i="11"/>
  <c r="B429" i="11"/>
  <c r="B430" i="11"/>
  <c r="B431" i="11"/>
  <c r="B432" i="11"/>
  <c r="B433" i="11"/>
  <c r="B434" i="11"/>
  <c r="B435" i="11"/>
  <c r="B436" i="11"/>
  <c r="B341" i="11"/>
  <c r="B232" i="11"/>
  <c r="B233" i="11"/>
  <c r="B234" i="11"/>
  <c r="B235" i="11"/>
  <c r="B236" i="11"/>
  <c r="B237" i="11"/>
  <c r="B238" i="11"/>
  <c r="B239" i="11"/>
  <c r="B240" i="11"/>
  <c r="B241" i="11"/>
  <c r="B242" i="11"/>
  <c r="B243" i="11"/>
  <c r="B244" i="11"/>
  <c r="B245" i="11"/>
  <c r="B246" i="11"/>
  <c r="B247" i="11"/>
  <c r="B248" i="11"/>
  <c r="B249" i="11"/>
  <c r="B250" i="11"/>
  <c r="B251" i="11"/>
  <c r="B252" i="11"/>
  <c r="B253" i="11"/>
  <c r="B254" i="11"/>
  <c r="B255" i="11"/>
  <c r="B256" i="11"/>
  <c r="B257" i="11"/>
  <c r="B258" i="11"/>
  <c r="B259" i="11"/>
  <c r="B260" i="11"/>
  <c r="B261" i="11"/>
  <c r="B262" i="11"/>
  <c r="B263" i="11"/>
  <c r="B264" i="11"/>
  <c r="B265" i="11"/>
  <c r="B266" i="11"/>
  <c r="B267" i="11"/>
  <c r="B268" i="11"/>
  <c r="B269" i="11"/>
  <c r="B270" i="11"/>
  <c r="B271" i="11"/>
  <c r="B272" i="11"/>
  <c r="B273" i="11"/>
  <c r="B274" i="11"/>
  <c r="B275" i="11"/>
  <c r="B276" i="11"/>
  <c r="B277" i="11"/>
  <c r="B278" i="11"/>
  <c r="B279" i="11"/>
  <c r="B280" i="11"/>
  <c r="B281" i="11"/>
  <c r="B282" i="11"/>
  <c r="B283" i="11"/>
  <c r="B284" i="11"/>
  <c r="B285" i="11"/>
  <c r="B286" i="11"/>
  <c r="B287" i="11"/>
  <c r="B288" i="11"/>
  <c r="B289" i="11"/>
  <c r="B290" i="11"/>
  <c r="B291" i="11"/>
  <c r="B292" i="11"/>
  <c r="B293" i="11"/>
  <c r="B294" i="11"/>
  <c r="B295" i="11"/>
  <c r="B296" i="11"/>
  <c r="B297" i="11"/>
  <c r="B298" i="11"/>
  <c r="B299" i="11"/>
  <c r="B300" i="11"/>
  <c r="B301" i="11"/>
  <c r="B302" i="11"/>
  <c r="B303" i="11"/>
  <c r="B304" i="11"/>
  <c r="B305" i="11"/>
  <c r="B306" i="11"/>
  <c r="B307" i="11"/>
  <c r="B308" i="11"/>
  <c r="B309" i="11"/>
  <c r="B310" i="11"/>
  <c r="B311" i="11"/>
  <c r="B312" i="11"/>
  <c r="B313" i="11"/>
  <c r="B314" i="11"/>
  <c r="B315" i="11"/>
  <c r="B316" i="11"/>
  <c r="B317" i="11"/>
  <c r="B318" i="11"/>
  <c r="B319" i="11"/>
  <c r="B320" i="11"/>
  <c r="B321" i="11"/>
  <c r="B322" i="11"/>
  <c r="B323" i="11"/>
  <c r="B324" i="11"/>
  <c r="B325" i="11"/>
  <c r="B326" i="11"/>
  <c r="B231" i="11"/>
  <c r="B121" i="11"/>
  <c r="B122" i="11"/>
  <c r="B123" i="11"/>
  <c r="B124" i="11"/>
  <c r="B125" i="11"/>
  <c r="B126" i="11"/>
  <c r="B127" i="11"/>
  <c r="B128" i="11"/>
  <c r="B129" i="11"/>
  <c r="B130" i="11"/>
  <c r="B131" i="11"/>
  <c r="B132" i="11"/>
  <c r="B133" i="11"/>
  <c r="B134" i="11"/>
  <c r="B135" i="11"/>
  <c r="B136" i="11"/>
  <c r="B137" i="11"/>
  <c r="B138" i="11"/>
  <c r="B139" i="11"/>
  <c r="B140" i="11"/>
  <c r="B141" i="11"/>
  <c r="B142" i="11"/>
  <c r="B143" i="11"/>
  <c r="B144" i="11"/>
  <c r="B145" i="11"/>
  <c r="B146" i="11"/>
  <c r="B147" i="11"/>
  <c r="B148" i="11"/>
  <c r="B149" i="11"/>
  <c r="B150" i="11"/>
  <c r="B151" i="11"/>
  <c r="B152" i="11"/>
  <c r="B153" i="11"/>
  <c r="B154" i="11"/>
  <c r="B155" i="11"/>
  <c r="B156" i="11"/>
  <c r="B157" i="11"/>
  <c r="B158" i="11"/>
  <c r="B159" i="11"/>
  <c r="B160" i="11"/>
  <c r="B161" i="11"/>
  <c r="B162" i="11"/>
  <c r="B163" i="11"/>
  <c r="B164" i="11"/>
  <c r="B165" i="11"/>
  <c r="B166" i="11"/>
  <c r="B167" i="11"/>
  <c r="B168" i="11"/>
  <c r="B169" i="11"/>
  <c r="B170" i="11"/>
  <c r="B171" i="11"/>
  <c r="B172" i="11"/>
  <c r="B173" i="11"/>
  <c r="B174" i="11"/>
  <c r="B175" i="11"/>
  <c r="B176" i="11"/>
  <c r="B177" i="11"/>
  <c r="B178" i="11"/>
  <c r="B179" i="11"/>
  <c r="B180" i="11"/>
  <c r="B181" i="11"/>
  <c r="B182" i="11"/>
  <c r="B183" i="11"/>
  <c r="B184" i="11"/>
  <c r="B185" i="11"/>
  <c r="B186" i="11"/>
  <c r="B187" i="11"/>
  <c r="B188" i="11"/>
  <c r="B189" i="11"/>
  <c r="B190" i="11"/>
  <c r="B191" i="11"/>
  <c r="B192" i="11"/>
  <c r="B193" i="11"/>
  <c r="B194" i="11"/>
  <c r="B195" i="11"/>
  <c r="B196" i="11"/>
  <c r="B197" i="11"/>
  <c r="B198" i="11"/>
  <c r="B199" i="11"/>
  <c r="B200" i="11"/>
  <c r="B201" i="11"/>
  <c r="B202" i="11"/>
  <c r="B203" i="11"/>
  <c r="B204" i="11"/>
  <c r="B205" i="11"/>
  <c r="B206" i="11"/>
  <c r="B207" i="11"/>
  <c r="B208" i="11"/>
  <c r="B209" i="11"/>
  <c r="B210" i="11"/>
  <c r="B211" i="11"/>
  <c r="B212" i="11"/>
  <c r="B213" i="11"/>
  <c r="B214" i="11"/>
  <c r="B215" i="11"/>
  <c r="B120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74" i="11"/>
  <c r="B75" i="11"/>
  <c r="B76" i="11"/>
  <c r="B77" i="11"/>
  <c r="B78" i="11"/>
  <c r="B79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9" i="11"/>
  <c r="B1291" i="10" l="1"/>
  <c r="B1292" i="10"/>
  <c r="B1293" i="10"/>
  <c r="B1294" i="10"/>
  <c r="B1295" i="10"/>
  <c r="B1296" i="10"/>
  <c r="B1297" i="10"/>
  <c r="B1298" i="10"/>
  <c r="B1299" i="10"/>
  <c r="B1300" i="10"/>
  <c r="B1301" i="10"/>
  <c r="B1302" i="10"/>
  <c r="B1303" i="10"/>
  <c r="B1304" i="10"/>
  <c r="B1305" i="10"/>
  <c r="B1306" i="10"/>
  <c r="B1307" i="10"/>
  <c r="B1308" i="10"/>
  <c r="B1309" i="10"/>
  <c r="B1310" i="10"/>
  <c r="B1311" i="10"/>
  <c r="B1312" i="10"/>
  <c r="B1313" i="10"/>
  <c r="B1314" i="10"/>
  <c r="B1315" i="10"/>
  <c r="B1316" i="10"/>
  <c r="B1317" i="10"/>
  <c r="B1318" i="10"/>
  <c r="B1319" i="10"/>
  <c r="B1320" i="10"/>
  <c r="B1321" i="10"/>
  <c r="B1322" i="10"/>
  <c r="B1323" i="10"/>
  <c r="B1324" i="10"/>
  <c r="B1325" i="10"/>
  <c r="B1326" i="10"/>
  <c r="B1327" i="10"/>
  <c r="B1328" i="10"/>
  <c r="B1329" i="10"/>
  <c r="B1330" i="10"/>
  <c r="B1331" i="10"/>
  <c r="B1332" i="10"/>
  <c r="B1333" i="10"/>
  <c r="B1334" i="10"/>
  <c r="B1335" i="10"/>
  <c r="B1336" i="10"/>
  <c r="B1337" i="10"/>
  <c r="B1338" i="10"/>
  <c r="B1339" i="10"/>
  <c r="B1340" i="10"/>
  <c r="B1341" i="10"/>
  <c r="B1342" i="10"/>
  <c r="B1343" i="10"/>
  <c r="B1344" i="10"/>
  <c r="B1345" i="10"/>
  <c r="B1346" i="10"/>
  <c r="B1347" i="10"/>
  <c r="B1348" i="10"/>
  <c r="B1349" i="10"/>
  <c r="B1350" i="10"/>
  <c r="B1351" i="10"/>
  <c r="B1352" i="10"/>
  <c r="B1353" i="10"/>
  <c r="B1354" i="10"/>
  <c r="B1355" i="10"/>
  <c r="B1356" i="10"/>
  <c r="B1357" i="10"/>
  <c r="B1358" i="10"/>
  <c r="B1359" i="10"/>
  <c r="B1360" i="10"/>
  <c r="B1361" i="10"/>
  <c r="B1362" i="10"/>
  <c r="B1363" i="10"/>
  <c r="B1364" i="10"/>
  <c r="B1365" i="10"/>
  <c r="B1366" i="10"/>
  <c r="B1367" i="10"/>
  <c r="B1368" i="10"/>
  <c r="B1369" i="10"/>
  <c r="B1370" i="10"/>
  <c r="B1371" i="10"/>
  <c r="B1372" i="10"/>
  <c r="B1373" i="10"/>
  <c r="B1374" i="10"/>
  <c r="B1375" i="10"/>
  <c r="B1376" i="10"/>
  <c r="B1377" i="10"/>
  <c r="B1378" i="10"/>
  <c r="B1379" i="10"/>
  <c r="B1380" i="10"/>
  <c r="B1381" i="10"/>
  <c r="B1382" i="10"/>
  <c r="B1383" i="10"/>
  <c r="B1384" i="10"/>
  <c r="B1385" i="10"/>
  <c r="B1386" i="10"/>
  <c r="B1387" i="10"/>
  <c r="B1290" i="10"/>
  <c r="B1173" i="10"/>
  <c r="B1174" i="10"/>
  <c r="B1175" i="10"/>
  <c r="B1176" i="10"/>
  <c r="B1177" i="10"/>
  <c r="B1178" i="10"/>
  <c r="B1179" i="10"/>
  <c r="B1180" i="10"/>
  <c r="B1181" i="10"/>
  <c r="B1182" i="10"/>
  <c r="B1183" i="10"/>
  <c r="B1184" i="10"/>
  <c r="B1185" i="10"/>
  <c r="B1186" i="10"/>
  <c r="B1187" i="10"/>
  <c r="B1188" i="10"/>
  <c r="B1189" i="10"/>
  <c r="B1190" i="10"/>
  <c r="B1191" i="10"/>
  <c r="B1192" i="10"/>
  <c r="B1193" i="10"/>
  <c r="B1194" i="10"/>
  <c r="B1195" i="10"/>
  <c r="B1196" i="10"/>
  <c r="B1197" i="10"/>
  <c r="B1198" i="10"/>
  <c r="B1199" i="10"/>
  <c r="B1200" i="10"/>
  <c r="B1201" i="10"/>
  <c r="B1202" i="10"/>
  <c r="B1203" i="10"/>
  <c r="B1204" i="10"/>
  <c r="B1205" i="10"/>
  <c r="B1206" i="10"/>
  <c r="B1207" i="10"/>
  <c r="B1208" i="10"/>
  <c r="B1209" i="10"/>
  <c r="B1210" i="10"/>
  <c r="B1211" i="10"/>
  <c r="B1212" i="10"/>
  <c r="B1213" i="10"/>
  <c r="B1214" i="10"/>
  <c r="B1215" i="10"/>
  <c r="B1216" i="10"/>
  <c r="B1217" i="10"/>
  <c r="B1218" i="10"/>
  <c r="B1219" i="10"/>
  <c r="B1220" i="10"/>
  <c r="B1221" i="10"/>
  <c r="B1222" i="10"/>
  <c r="B1223" i="10"/>
  <c r="B1224" i="10"/>
  <c r="B1225" i="10"/>
  <c r="B1226" i="10"/>
  <c r="B1227" i="10"/>
  <c r="B1228" i="10"/>
  <c r="B1229" i="10"/>
  <c r="B1230" i="10"/>
  <c r="B1231" i="10"/>
  <c r="B1232" i="10"/>
  <c r="B1233" i="10"/>
  <c r="B1234" i="10"/>
  <c r="B1235" i="10"/>
  <c r="B1236" i="10"/>
  <c r="B1237" i="10"/>
  <c r="B1238" i="10"/>
  <c r="B1239" i="10"/>
  <c r="B1240" i="10"/>
  <c r="B1241" i="10"/>
  <c r="B1242" i="10"/>
  <c r="B1243" i="10"/>
  <c r="B1244" i="10"/>
  <c r="B1245" i="10"/>
  <c r="B1246" i="10"/>
  <c r="B1247" i="10"/>
  <c r="B1248" i="10"/>
  <c r="B1249" i="10"/>
  <c r="B1250" i="10"/>
  <c r="B1251" i="10"/>
  <c r="B1252" i="10"/>
  <c r="B1253" i="10"/>
  <c r="B1254" i="10"/>
  <c r="B1255" i="10"/>
  <c r="B1256" i="10"/>
  <c r="B1257" i="10"/>
  <c r="B1258" i="10"/>
  <c r="B1259" i="10"/>
  <c r="B1260" i="10"/>
  <c r="B1261" i="10"/>
  <c r="B1262" i="10"/>
  <c r="B1263" i="10"/>
  <c r="B1264" i="10"/>
  <c r="B1265" i="10"/>
  <c r="B1266" i="10"/>
  <c r="B1267" i="10"/>
  <c r="B1268" i="10"/>
  <c r="B1269" i="10"/>
  <c r="B1172" i="10"/>
  <c r="B1057" i="10"/>
  <c r="B1058" i="10"/>
  <c r="B1059" i="10"/>
  <c r="B1060" i="10"/>
  <c r="B1061" i="10"/>
  <c r="B1062" i="10"/>
  <c r="B1063" i="10"/>
  <c r="B1064" i="10"/>
  <c r="B1065" i="10"/>
  <c r="B1066" i="10"/>
  <c r="B1067" i="10"/>
  <c r="B1068" i="10"/>
  <c r="B1069" i="10"/>
  <c r="B1070" i="10"/>
  <c r="B1071" i="10"/>
  <c r="B1072" i="10"/>
  <c r="B1073" i="10"/>
  <c r="B1074" i="10"/>
  <c r="B1075" i="10"/>
  <c r="B1076" i="10"/>
  <c r="B1077" i="10"/>
  <c r="B1078" i="10"/>
  <c r="B1079" i="10"/>
  <c r="B1080" i="10"/>
  <c r="B1081" i="10"/>
  <c r="B1082" i="10"/>
  <c r="B1083" i="10"/>
  <c r="B1084" i="10"/>
  <c r="B1085" i="10"/>
  <c r="B1086" i="10"/>
  <c r="B1087" i="10"/>
  <c r="B1088" i="10"/>
  <c r="B1089" i="10"/>
  <c r="B1090" i="10"/>
  <c r="B1091" i="10"/>
  <c r="B1092" i="10"/>
  <c r="B1093" i="10"/>
  <c r="B1094" i="10"/>
  <c r="B1095" i="10"/>
  <c r="B1096" i="10"/>
  <c r="B1097" i="10"/>
  <c r="B1098" i="10"/>
  <c r="B1099" i="10"/>
  <c r="B1100" i="10"/>
  <c r="B1101" i="10"/>
  <c r="B1102" i="10"/>
  <c r="B1103" i="10"/>
  <c r="B1104" i="10"/>
  <c r="B1105" i="10"/>
  <c r="B1106" i="10"/>
  <c r="B1107" i="10"/>
  <c r="B1108" i="10"/>
  <c r="B1109" i="10"/>
  <c r="B1110" i="10"/>
  <c r="B1111" i="10"/>
  <c r="B1112" i="10"/>
  <c r="B1113" i="10"/>
  <c r="B1114" i="10"/>
  <c r="B1115" i="10"/>
  <c r="B1116" i="10"/>
  <c r="B1117" i="10"/>
  <c r="B1118" i="10"/>
  <c r="B1119" i="10"/>
  <c r="B1120" i="10"/>
  <c r="B1121" i="10"/>
  <c r="B1122" i="10"/>
  <c r="B1123" i="10"/>
  <c r="B1124" i="10"/>
  <c r="B1125" i="10"/>
  <c r="B1126" i="10"/>
  <c r="B1127" i="10"/>
  <c r="B1128" i="10"/>
  <c r="B1129" i="10"/>
  <c r="B1130" i="10"/>
  <c r="B1131" i="10"/>
  <c r="B1132" i="10"/>
  <c r="B1133" i="10"/>
  <c r="B1134" i="10"/>
  <c r="B1135" i="10"/>
  <c r="B1136" i="10"/>
  <c r="B1137" i="10"/>
  <c r="B1138" i="10"/>
  <c r="B1139" i="10"/>
  <c r="B1140" i="10"/>
  <c r="B1141" i="10"/>
  <c r="B1142" i="10"/>
  <c r="B1143" i="10"/>
  <c r="B1144" i="10"/>
  <c r="B1145" i="10"/>
  <c r="B1146" i="10"/>
  <c r="B1147" i="10"/>
  <c r="B1148" i="10"/>
  <c r="B1149" i="10"/>
  <c r="B1150" i="10"/>
  <c r="B1151" i="10"/>
  <c r="B1152" i="10"/>
  <c r="B1153" i="10"/>
  <c r="B1056" i="10"/>
  <c r="B940" i="10"/>
  <c r="B941" i="10"/>
  <c r="B942" i="10"/>
  <c r="B943" i="10"/>
  <c r="B944" i="10"/>
  <c r="B945" i="10"/>
  <c r="B946" i="10"/>
  <c r="B947" i="10"/>
  <c r="B948" i="10"/>
  <c r="B949" i="10"/>
  <c r="B950" i="10"/>
  <c r="B951" i="10"/>
  <c r="B952" i="10"/>
  <c r="B953" i="10"/>
  <c r="B954" i="10"/>
  <c r="B955" i="10"/>
  <c r="B956" i="10"/>
  <c r="B957" i="10"/>
  <c r="B958" i="10"/>
  <c r="B959" i="10"/>
  <c r="B960" i="10"/>
  <c r="B961" i="10"/>
  <c r="B962" i="10"/>
  <c r="B963" i="10"/>
  <c r="B964" i="10"/>
  <c r="B965" i="10"/>
  <c r="B966" i="10"/>
  <c r="B967" i="10"/>
  <c r="B968" i="10"/>
  <c r="B969" i="10"/>
  <c r="B970" i="10"/>
  <c r="B971" i="10"/>
  <c r="B972" i="10"/>
  <c r="B973" i="10"/>
  <c r="B974" i="10"/>
  <c r="B975" i="10"/>
  <c r="B976" i="10"/>
  <c r="B977" i="10"/>
  <c r="B978" i="10"/>
  <c r="B979" i="10"/>
  <c r="B980" i="10"/>
  <c r="B981" i="10"/>
  <c r="B982" i="10"/>
  <c r="B983" i="10"/>
  <c r="B984" i="10"/>
  <c r="B985" i="10"/>
  <c r="B986" i="10"/>
  <c r="B987" i="10"/>
  <c r="B988" i="10"/>
  <c r="B989" i="10"/>
  <c r="B990" i="10"/>
  <c r="B991" i="10"/>
  <c r="B992" i="10"/>
  <c r="B993" i="10"/>
  <c r="B994" i="10"/>
  <c r="B995" i="10"/>
  <c r="B996" i="10"/>
  <c r="B997" i="10"/>
  <c r="B998" i="10"/>
  <c r="B999" i="10"/>
  <c r="B1000" i="10"/>
  <c r="B1001" i="10"/>
  <c r="B1002" i="10"/>
  <c r="B1003" i="10"/>
  <c r="B1004" i="10"/>
  <c r="B1005" i="10"/>
  <c r="B1006" i="10"/>
  <c r="B1007" i="10"/>
  <c r="B1008" i="10"/>
  <c r="B1009" i="10"/>
  <c r="B1010" i="10"/>
  <c r="B1011" i="10"/>
  <c r="B1012" i="10"/>
  <c r="B1013" i="10"/>
  <c r="B1014" i="10"/>
  <c r="B1015" i="10"/>
  <c r="B1016" i="10"/>
  <c r="B1017" i="10"/>
  <c r="B1018" i="10"/>
  <c r="B1019" i="10"/>
  <c r="B1020" i="10"/>
  <c r="B1021" i="10"/>
  <c r="B1022" i="10"/>
  <c r="B1023" i="10"/>
  <c r="B1024" i="10"/>
  <c r="B1025" i="10"/>
  <c r="B1026" i="10"/>
  <c r="B1027" i="10"/>
  <c r="B1028" i="10"/>
  <c r="B1029" i="10"/>
  <c r="B1030" i="10"/>
  <c r="B1031" i="10"/>
  <c r="B1032" i="10"/>
  <c r="B1033" i="10"/>
  <c r="B1034" i="10"/>
  <c r="B1035" i="10"/>
  <c r="B1036" i="10"/>
  <c r="B939" i="10"/>
  <c r="B823" i="10"/>
  <c r="B824" i="10"/>
  <c r="B825" i="10"/>
  <c r="B826" i="10"/>
  <c r="B827" i="10"/>
  <c r="B828" i="10"/>
  <c r="B829" i="10"/>
  <c r="B830" i="10"/>
  <c r="B831" i="10"/>
  <c r="B832" i="10"/>
  <c r="B833" i="10"/>
  <c r="B834" i="10"/>
  <c r="B835" i="10"/>
  <c r="B836" i="10"/>
  <c r="B837" i="10"/>
  <c r="B838" i="10"/>
  <c r="B839" i="10"/>
  <c r="B840" i="10"/>
  <c r="B841" i="10"/>
  <c r="B842" i="10"/>
  <c r="B843" i="10"/>
  <c r="B844" i="10"/>
  <c r="B845" i="10"/>
  <c r="B846" i="10"/>
  <c r="B847" i="10"/>
  <c r="B848" i="10"/>
  <c r="B849" i="10"/>
  <c r="B850" i="10"/>
  <c r="B851" i="10"/>
  <c r="B852" i="10"/>
  <c r="B853" i="10"/>
  <c r="B854" i="10"/>
  <c r="B855" i="10"/>
  <c r="B856" i="10"/>
  <c r="B857" i="10"/>
  <c r="B858" i="10"/>
  <c r="B859" i="10"/>
  <c r="B860" i="10"/>
  <c r="B861" i="10"/>
  <c r="B862" i="10"/>
  <c r="B863" i="10"/>
  <c r="B864" i="10"/>
  <c r="B865" i="10"/>
  <c r="B866" i="10"/>
  <c r="B867" i="10"/>
  <c r="B868" i="10"/>
  <c r="B869" i="10"/>
  <c r="B870" i="10"/>
  <c r="B871" i="10"/>
  <c r="B872" i="10"/>
  <c r="B873" i="10"/>
  <c r="B874" i="10"/>
  <c r="B875" i="10"/>
  <c r="B876" i="10"/>
  <c r="B877" i="10"/>
  <c r="B878" i="10"/>
  <c r="B879" i="10"/>
  <c r="B880" i="10"/>
  <c r="B881" i="10"/>
  <c r="B882" i="10"/>
  <c r="B883" i="10"/>
  <c r="B884" i="10"/>
  <c r="B885" i="10"/>
  <c r="B886" i="10"/>
  <c r="B887" i="10"/>
  <c r="B888" i="10"/>
  <c r="B889" i="10"/>
  <c r="B890" i="10"/>
  <c r="B891" i="10"/>
  <c r="B892" i="10"/>
  <c r="B893" i="10"/>
  <c r="B894" i="10"/>
  <c r="B895" i="10"/>
  <c r="B896" i="10"/>
  <c r="B897" i="10"/>
  <c r="B898" i="10"/>
  <c r="B899" i="10"/>
  <c r="B900" i="10"/>
  <c r="B901" i="10"/>
  <c r="B902" i="10"/>
  <c r="B903" i="10"/>
  <c r="B904" i="10"/>
  <c r="B905" i="10"/>
  <c r="B906" i="10"/>
  <c r="B907" i="10"/>
  <c r="B908" i="10"/>
  <c r="B909" i="10"/>
  <c r="B910" i="10"/>
  <c r="B911" i="10"/>
  <c r="B912" i="10"/>
  <c r="B913" i="10"/>
  <c r="B914" i="10"/>
  <c r="B915" i="10"/>
  <c r="B916" i="10"/>
  <c r="B917" i="10"/>
  <c r="B918" i="10"/>
  <c r="B919" i="10"/>
  <c r="B822" i="10"/>
  <c r="B707" i="10"/>
  <c r="B708" i="10"/>
  <c r="B709" i="10"/>
  <c r="B710" i="10"/>
  <c r="B711" i="10"/>
  <c r="B712" i="10"/>
  <c r="B713" i="10"/>
  <c r="B714" i="10"/>
  <c r="B715" i="10"/>
  <c r="B716" i="10"/>
  <c r="B717" i="10"/>
  <c r="B718" i="10"/>
  <c r="B719" i="10"/>
  <c r="B720" i="10"/>
  <c r="B721" i="10"/>
  <c r="B722" i="10"/>
  <c r="B723" i="10"/>
  <c r="B724" i="10"/>
  <c r="B725" i="10"/>
  <c r="B726" i="10"/>
  <c r="B727" i="10"/>
  <c r="B728" i="10"/>
  <c r="B729" i="10"/>
  <c r="B730" i="10"/>
  <c r="B731" i="10"/>
  <c r="B732" i="10"/>
  <c r="B733" i="10"/>
  <c r="B734" i="10"/>
  <c r="B735" i="10"/>
  <c r="B736" i="10"/>
  <c r="B737" i="10"/>
  <c r="B738" i="10"/>
  <c r="B739" i="10"/>
  <c r="B740" i="10"/>
  <c r="B741" i="10"/>
  <c r="B742" i="10"/>
  <c r="B743" i="10"/>
  <c r="B744" i="10"/>
  <c r="B745" i="10"/>
  <c r="B746" i="10"/>
  <c r="B747" i="10"/>
  <c r="B748" i="10"/>
  <c r="B749" i="10"/>
  <c r="B750" i="10"/>
  <c r="B751" i="10"/>
  <c r="B752" i="10"/>
  <c r="B753" i="10"/>
  <c r="B754" i="10"/>
  <c r="B755" i="10"/>
  <c r="B756" i="10"/>
  <c r="B757" i="10"/>
  <c r="B758" i="10"/>
  <c r="B759" i="10"/>
  <c r="B760" i="10"/>
  <c r="B761" i="10"/>
  <c r="B762" i="10"/>
  <c r="B763" i="10"/>
  <c r="B764" i="10"/>
  <c r="B765" i="10"/>
  <c r="B766" i="10"/>
  <c r="B767" i="10"/>
  <c r="B768" i="10"/>
  <c r="B769" i="10"/>
  <c r="B770" i="10"/>
  <c r="B771" i="10"/>
  <c r="B772" i="10"/>
  <c r="B773" i="10"/>
  <c r="B774" i="10"/>
  <c r="B775" i="10"/>
  <c r="B776" i="10"/>
  <c r="B777" i="10"/>
  <c r="B778" i="10"/>
  <c r="B779" i="10"/>
  <c r="B780" i="10"/>
  <c r="B781" i="10"/>
  <c r="B782" i="10"/>
  <c r="B783" i="10"/>
  <c r="B784" i="10"/>
  <c r="B785" i="10"/>
  <c r="B786" i="10"/>
  <c r="B787" i="10"/>
  <c r="B788" i="10"/>
  <c r="B789" i="10"/>
  <c r="B790" i="10"/>
  <c r="B791" i="10"/>
  <c r="B792" i="10"/>
  <c r="B793" i="10"/>
  <c r="B794" i="10"/>
  <c r="B795" i="10"/>
  <c r="B796" i="10"/>
  <c r="B797" i="10"/>
  <c r="B798" i="10"/>
  <c r="B799" i="10"/>
  <c r="B800" i="10"/>
  <c r="B801" i="10"/>
  <c r="B802" i="10"/>
  <c r="B803" i="10"/>
  <c r="B706" i="10"/>
  <c r="E688" i="10"/>
  <c r="F688" i="10"/>
  <c r="G688" i="10"/>
  <c r="D688" i="10"/>
  <c r="H688" i="10"/>
  <c r="K649" i="10"/>
  <c r="K595" i="10"/>
  <c r="K682" i="10"/>
  <c r="K683" i="10"/>
  <c r="K684" i="10"/>
  <c r="K685" i="10"/>
  <c r="K686" i="10"/>
  <c r="K681" i="10"/>
  <c r="K679" i="10"/>
  <c r="K680" i="10"/>
  <c r="K678" i="10"/>
  <c r="K651" i="10"/>
  <c r="K652" i="10"/>
  <c r="K653" i="10"/>
  <c r="K654" i="10"/>
  <c r="K655" i="10"/>
  <c r="K656" i="10"/>
  <c r="K657" i="10"/>
  <c r="K658" i="10"/>
  <c r="K659" i="10"/>
  <c r="K660" i="10"/>
  <c r="K661" i="10"/>
  <c r="K662" i="10"/>
  <c r="K663" i="10"/>
  <c r="K664" i="10"/>
  <c r="K665" i="10"/>
  <c r="K666" i="10"/>
  <c r="K667" i="10"/>
  <c r="K668" i="10"/>
  <c r="K669" i="10"/>
  <c r="K670" i="10"/>
  <c r="K671" i="10"/>
  <c r="K672" i="10"/>
  <c r="K673" i="10"/>
  <c r="K674" i="10"/>
  <c r="K675" i="10"/>
  <c r="K676" i="10"/>
  <c r="K677" i="10"/>
  <c r="K650" i="10"/>
  <c r="K597" i="10"/>
  <c r="K598" i="10"/>
  <c r="K599" i="10"/>
  <c r="K600" i="10"/>
  <c r="K601" i="10"/>
  <c r="K602" i="10"/>
  <c r="K603" i="10"/>
  <c r="K604" i="10"/>
  <c r="K605" i="10"/>
  <c r="K606" i="10"/>
  <c r="K607" i="10"/>
  <c r="K608" i="10"/>
  <c r="K609" i="10"/>
  <c r="K610" i="10"/>
  <c r="K611" i="10"/>
  <c r="K612" i="10"/>
  <c r="K613" i="10"/>
  <c r="K614" i="10"/>
  <c r="K615" i="10"/>
  <c r="K616" i="10"/>
  <c r="K617" i="10"/>
  <c r="K618" i="10"/>
  <c r="K619" i="10"/>
  <c r="K620" i="10"/>
  <c r="K621" i="10"/>
  <c r="K622" i="10"/>
  <c r="K623" i="10"/>
  <c r="K624" i="10"/>
  <c r="K625" i="10"/>
  <c r="K626" i="10"/>
  <c r="K627" i="10"/>
  <c r="K628" i="10"/>
  <c r="K629" i="10"/>
  <c r="K630" i="10"/>
  <c r="K631" i="10"/>
  <c r="K632" i="10"/>
  <c r="K633" i="10"/>
  <c r="K634" i="10"/>
  <c r="K635" i="10"/>
  <c r="K636" i="10"/>
  <c r="K637" i="10"/>
  <c r="K638" i="10"/>
  <c r="K639" i="10"/>
  <c r="K640" i="10"/>
  <c r="K641" i="10"/>
  <c r="K642" i="10"/>
  <c r="K643" i="10"/>
  <c r="K644" i="10"/>
  <c r="K645" i="10"/>
  <c r="K646" i="10"/>
  <c r="K647" i="10"/>
  <c r="K648" i="10"/>
  <c r="K596" i="10"/>
  <c r="K590" i="10"/>
  <c r="K591" i="10"/>
  <c r="K592" i="10"/>
  <c r="K593" i="10"/>
  <c r="K594" i="10"/>
  <c r="K589" i="10"/>
  <c r="B590" i="10"/>
  <c r="B591" i="10"/>
  <c r="B592" i="10"/>
  <c r="B593" i="10"/>
  <c r="B594" i="10"/>
  <c r="B595" i="10"/>
  <c r="B596" i="10"/>
  <c r="B597" i="10"/>
  <c r="B598" i="10"/>
  <c r="B599" i="10"/>
  <c r="B600" i="10"/>
  <c r="B601" i="10"/>
  <c r="B602" i="10"/>
  <c r="B603" i="10"/>
  <c r="B604" i="10"/>
  <c r="B605" i="10"/>
  <c r="B606" i="10"/>
  <c r="B607" i="10"/>
  <c r="B608" i="10"/>
  <c r="B609" i="10"/>
  <c r="B610" i="10"/>
  <c r="B611" i="10"/>
  <c r="B612" i="10"/>
  <c r="B613" i="10"/>
  <c r="B614" i="10"/>
  <c r="B615" i="10"/>
  <c r="B616" i="10"/>
  <c r="B617" i="10"/>
  <c r="B618" i="10"/>
  <c r="B619" i="10"/>
  <c r="B620" i="10"/>
  <c r="B621" i="10"/>
  <c r="B622" i="10"/>
  <c r="B623" i="10"/>
  <c r="B624" i="10"/>
  <c r="B625" i="10"/>
  <c r="B626" i="10"/>
  <c r="B627" i="10"/>
  <c r="B628" i="10"/>
  <c r="B629" i="10"/>
  <c r="B630" i="10"/>
  <c r="B631" i="10"/>
  <c r="B632" i="10"/>
  <c r="B633" i="10"/>
  <c r="B634" i="10"/>
  <c r="B635" i="10"/>
  <c r="B636" i="10"/>
  <c r="B637" i="10"/>
  <c r="B638" i="10"/>
  <c r="B639" i="10"/>
  <c r="B640" i="10"/>
  <c r="B641" i="10"/>
  <c r="B642" i="10"/>
  <c r="B643" i="10"/>
  <c r="B644" i="10"/>
  <c r="B645" i="10"/>
  <c r="B646" i="10"/>
  <c r="B647" i="10"/>
  <c r="B648" i="10"/>
  <c r="B649" i="10"/>
  <c r="B650" i="10"/>
  <c r="B651" i="10"/>
  <c r="B652" i="10"/>
  <c r="B653" i="10"/>
  <c r="B654" i="10"/>
  <c r="B655" i="10"/>
  <c r="B656" i="10"/>
  <c r="B657" i="10"/>
  <c r="B658" i="10"/>
  <c r="B659" i="10"/>
  <c r="B660" i="10"/>
  <c r="B661" i="10"/>
  <c r="B662" i="10"/>
  <c r="B663" i="10"/>
  <c r="B664" i="10"/>
  <c r="B665" i="10"/>
  <c r="B666" i="10"/>
  <c r="B667" i="10"/>
  <c r="B668" i="10"/>
  <c r="B669" i="10"/>
  <c r="B670" i="10"/>
  <c r="B671" i="10"/>
  <c r="B672" i="10"/>
  <c r="B673" i="10"/>
  <c r="B674" i="10"/>
  <c r="B675" i="10"/>
  <c r="B676" i="10"/>
  <c r="B677" i="10"/>
  <c r="B678" i="10"/>
  <c r="B679" i="10"/>
  <c r="B680" i="10"/>
  <c r="B681" i="10"/>
  <c r="B682" i="10"/>
  <c r="B683" i="10"/>
  <c r="B684" i="10"/>
  <c r="B685" i="10"/>
  <c r="B686" i="10"/>
  <c r="B589" i="10"/>
  <c r="B473" i="10"/>
  <c r="B474" i="10"/>
  <c r="B475" i="10"/>
  <c r="B476" i="10"/>
  <c r="B477" i="10"/>
  <c r="B478" i="10"/>
  <c r="B479" i="10"/>
  <c r="B480" i="10"/>
  <c r="B481" i="10"/>
  <c r="B482" i="10"/>
  <c r="B483" i="10"/>
  <c r="B484" i="10"/>
  <c r="B485" i="10"/>
  <c r="B486" i="10"/>
  <c r="B487" i="10"/>
  <c r="B488" i="10"/>
  <c r="B489" i="10"/>
  <c r="B490" i="10"/>
  <c r="B491" i="10"/>
  <c r="B492" i="10"/>
  <c r="B493" i="10"/>
  <c r="B494" i="10"/>
  <c r="B495" i="10"/>
  <c r="B496" i="10"/>
  <c r="B497" i="10"/>
  <c r="B498" i="10"/>
  <c r="B499" i="10"/>
  <c r="B500" i="10"/>
  <c r="B501" i="10"/>
  <c r="B502" i="10"/>
  <c r="B503" i="10"/>
  <c r="B504" i="10"/>
  <c r="B505" i="10"/>
  <c r="B506" i="10"/>
  <c r="B507" i="10"/>
  <c r="B508" i="10"/>
  <c r="B509" i="10"/>
  <c r="B510" i="10"/>
  <c r="B511" i="10"/>
  <c r="B512" i="10"/>
  <c r="B513" i="10"/>
  <c r="B514" i="10"/>
  <c r="B515" i="10"/>
  <c r="B516" i="10"/>
  <c r="B517" i="10"/>
  <c r="B518" i="10"/>
  <c r="B519" i="10"/>
  <c r="B520" i="10"/>
  <c r="B521" i="10"/>
  <c r="B522" i="10"/>
  <c r="B523" i="10"/>
  <c r="B524" i="10"/>
  <c r="B525" i="10"/>
  <c r="B526" i="10"/>
  <c r="B527" i="10"/>
  <c r="B528" i="10"/>
  <c r="B529" i="10"/>
  <c r="B530" i="10"/>
  <c r="B531" i="10"/>
  <c r="B532" i="10"/>
  <c r="B533" i="10"/>
  <c r="B534" i="10"/>
  <c r="B535" i="10"/>
  <c r="B536" i="10"/>
  <c r="B537" i="10"/>
  <c r="B538" i="10"/>
  <c r="B539" i="10"/>
  <c r="B540" i="10"/>
  <c r="B541" i="10"/>
  <c r="B542" i="10"/>
  <c r="B543" i="10"/>
  <c r="B544" i="10"/>
  <c r="B545" i="10"/>
  <c r="B546" i="10"/>
  <c r="B547" i="10"/>
  <c r="B548" i="10"/>
  <c r="B549" i="10"/>
  <c r="B550" i="10"/>
  <c r="B551" i="10"/>
  <c r="B552" i="10"/>
  <c r="B553" i="10"/>
  <c r="B554" i="10"/>
  <c r="B555" i="10"/>
  <c r="B556" i="10"/>
  <c r="B557" i="10"/>
  <c r="B558" i="10"/>
  <c r="B559" i="10"/>
  <c r="B560" i="10"/>
  <c r="B561" i="10"/>
  <c r="B562" i="10"/>
  <c r="B563" i="10"/>
  <c r="B564" i="10"/>
  <c r="B565" i="10"/>
  <c r="B566" i="10"/>
  <c r="B567" i="10"/>
  <c r="B568" i="10"/>
  <c r="B569" i="10"/>
  <c r="B472" i="10"/>
  <c r="B357" i="10"/>
  <c r="B358" i="10"/>
  <c r="B359" i="10"/>
  <c r="B360" i="10"/>
  <c r="B361" i="10"/>
  <c r="B362" i="10"/>
  <c r="B363" i="10"/>
  <c r="B364" i="10"/>
  <c r="B365" i="10"/>
  <c r="B366" i="10"/>
  <c r="B367" i="10"/>
  <c r="B368" i="10"/>
  <c r="B369" i="10"/>
  <c r="B370" i="10"/>
  <c r="B371" i="10"/>
  <c r="B372" i="10"/>
  <c r="B373" i="10"/>
  <c r="B374" i="10"/>
  <c r="B375" i="10"/>
  <c r="B376" i="10"/>
  <c r="B377" i="10"/>
  <c r="B378" i="10"/>
  <c r="B379" i="10"/>
  <c r="B380" i="10"/>
  <c r="B381" i="10"/>
  <c r="B382" i="10"/>
  <c r="B383" i="10"/>
  <c r="B384" i="10"/>
  <c r="B385" i="10"/>
  <c r="B386" i="10"/>
  <c r="B387" i="10"/>
  <c r="B388" i="10"/>
  <c r="B389" i="10"/>
  <c r="B390" i="10"/>
  <c r="B391" i="10"/>
  <c r="B392" i="10"/>
  <c r="B393" i="10"/>
  <c r="B394" i="10"/>
  <c r="B395" i="10"/>
  <c r="B396" i="10"/>
  <c r="B397" i="10"/>
  <c r="B398" i="10"/>
  <c r="B399" i="10"/>
  <c r="B400" i="10"/>
  <c r="B401" i="10"/>
  <c r="B402" i="10"/>
  <c r="B403" i="10"/>
  <c r="B404" i="10"/>
  <c r="B405" i="10"/>
  <c r="B406" i="10"/>
  <c r="B407" i="10"/>
  <c r="B408" i="10"/>
  <c r="B409" i="10"/>
  <c r="B410" i="10"/>
  <c r="B411" i="10"/>
  <c r="B412" i="10"/>
  <c r="B413" i="10"/>
  <c r="B414" i="10"/>
  <c r="B415" i="10"/>
  <c r="B416" i="10"/>
  <c r="B417" i="10"/>
  <c r="B418" i="10"/>
  <c r="B419" i="10"/>
  <c r="B420" i="10"/>
  <c r="B421" i="10"/>
  <c r="B422" i="10"/>
  <c r="B423" i="10"/>
  <c r="B424" i="10"/>
  <c r="B425" i="10"/>
  <c r="B426" i="10"/>
  <c r="B427" i="10"/>
  <c r="B428" i="10"/>
  <c r="B429" i="10"/>
  <c r="B430" i="10"/>
  <c r="B431" i="10"/>
  <c r="B432" i="10"/>
  <c r="B433" i="10"/>
  <c r="B434" i="10"/>
  <c r="B435" i="10"/>
  <c r="B436" i="10"/>
  <c r="B437" i="10"/>
  <c r="B438" i="10"/>
  <c r="B439" i="10"/>
  <c r="B440" i="10"/>
  <c r="B441" i="10"/>
  <c r="B442" i="10"/>
  <c r="B443" i="10"/>
  <c r="B444" i="10"/>
  <c r="B445" i="10"/>
  <c r="B446" i="10"/>
  <c r="B447" i="10"/>
  <c r="B448" i="10"/>
  <c r="B449" i="10"/>
  <c r="B450" i="10"/>
  <c r="B451" i="10"/>
  <c r="B452" i="10"/>
  <c r="B453" i="10"/>
  <c r="B356" i="10"/>
  <c r="K688" i="10" l="1"/>
  <c r="B241" i="10" l="1"/>
  <c r="B242" i="10"/>
  <c r="B243" i="10"/>
  <c r="B244" i="10"/>
  <c r="B245" i="10"/>
  <c r="B246" i="10"/>
  <c r="B247" i="10"/>
  <c r="B248" i="10"/>
  <c r="B249" i="10"/>
  <c r="B250" i="10"/>
  <c r="B251" i="10"/>
  <c r="B252" i="10"/>
  <c r="B253" i="10"/>
  <c r="B254" i="10"/>
  <c r="B255" i="10"/>
  <c r="B256" i="10"/>
  <c r="B257" i="10"/>
  <c r="B258" i="10"/>
  <c r="B259" i="10"/>
  <c r="B260" i="10"/>
  <c r="B261" i="10"/>
  <c r="B262" i="10"/>
  <c r="B263" i="10"/>
  <c r="B264" i="10"/>
  <c r="B265" i="10"/>
  <c r="B266" i="10"/>
  <c r="B267" i="10"/>
  <c r="B268" i="10"/>
  <c r="B269" i="10"/>
  <c r="B270" i="10"/>
  <c r="B271" i="10"/>
  <c r="B272" i="10"/>
  <c r="B273" i="10"/>
  <c r="B274" i="10"/>
  <c r="B275" i="10"/>
  <c r="B276" i="10"/>
  <c r="B277" i="10"/>
  <c r="B278" i="10"/>
  <c r="B279" i="10"/>
  <c r="B280" i="10"/>
  <c r="B281" i="10"/>
  <c r="B282" i="10"/>
  <c r="B283" i="10"/>
  <c r="B284" i="10"/>
  <c r="B285" i="10"/>
  <c r="B286" i="10"/>
  <c r="B287" i="10"/>
  <c r="B288" i="10"/>
  <c r="B289" i="10"/>
  <c r="B290" i="10"/>
  <c r="B291" i="10"/>
  <c r="B292" i="10"/>
  <c r="B293" i="10"/>
  <c r="B294" i="10"/>
  <c r="B295" i="10"/>
  <c r="B296" i="10"/>
  <c r="B297" i="10"/>
  <c r="B298" i="10"/>
  <c r="B299" i="10"/>
  <c r="B300" i="10"/>
  <c r="B301" i="10"/>
  <c r="B302" i="10"/>
  <c r="B303" i="10"/>
  <c r="B304" i="10"/>
  <c r="B305" i="10"/>
  <c r="B306" i="10"/>
  <c r="B307" i="10"/>
  <c r="B308" i="10"/>
  <c r="B309" i="10"/>
  <c r="B310" i="10"/>
  <c r="B311" i="10"/>
  <c r="B312" i="10"/>
  <c r="B313" i="10"/>
  <c r="B314" i="10"/>
  <c r="B315" i="10"/>
  <c r="B316" i="10"/>
  <c r="B317" i="10"/>
  <c r="B318" i="10"/>
  <c r="B319" i="10"/>
  <c r="B320" i="10"/>
  <c r="B321" i="10"/>
  <c r="B322" i="10"/>
  <c r="B323" i="10"/>
  <c r="B324" i="10"/>
  <c r="B325" i="10"/>
  <c r="B326" i="10"/>
  <c r="B327" i="10"/>
  <c r="B328" i="10"/>
  <c r="B329" i="10"/>
  <c r="B330" i="10"/>
  <c r="B331" i="10"/>
  <c r="B332" i="10"/>
  <c r="B333" i="10"/>
  <c r="B334" i="10"/>
  <c r="B335" i="10"/>
  <c r="B336" i="10"/>
  <c r="B240" i="10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84" i="10"/>
  <c r="B185" i="10"/>
  <c r="B186" i="10"/>
  <c r="B187" i="10"/>
  <c r="B188" i="10"/>
  <c r="B189" i="10"/>
  <c r="B190" i="10"/>
  <c r="B191" i="10"/>
  <c r="B192" i="10"/>
  <c r="B193" i="10"/>
  <c r="B194" i="10"/>
  <c r="B195" i="10"/>
  <c r="B196" i="10"/>
  <c r="B197" i="10"/>
  <c r="B198" i="10"/>
  <c r="B199" i="10"/>
  <c r="B200" i="10"/>
  <c r="B201" i="10"/>
  <c r="B202" i="10"/>
  <c r="B203" i="10"/>
  <c r="B204" i="10"/>
  <c r="B205" i="10"/>
  <c r="B206" i="10"/>
  <c r="B207" i="10"/>
  <c r="B208" i="10"/>
  <c r="B209" i="10"/>
  <c r="B210" i="10"/>
  <c r="B211" i="10"/>
  <c r="B212" i="10"/>
  <c r="B213" i="10"/>
  <c r="B214" i="10"/>
  <c r="B215" i="10"/>
  <c r="B216" i="10"/>
  <c r="B217" i="10"/>
  <c r="B218" i="10"/>
  <c r="B219" i="10"/>
  <c r="B220" i="10"/>
  <c r="B124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9" i="10"/>
  <c r="R93" i="8" l="1"/>
  <c r="P93" i="8"/>
  <c r="O93" i="8"/>
  <c r="K67" i="8"/>
  <c r="M67" i="8"/>
  <c r="N67" i="8"/>
  <c r="C67" i="8"/>
  <c r="K69" i="8"/>
  <c r="M69" i="8"/>
  <c r="N69" i="8"/>
  <c r="C69" i="8"/>
  <c r="K63" i="8"/>
  <c r="M63" i="8"/>
  <c r="N63" i="8"/>
  <c r="C63" i="8"/>
  <c r="O98" i="8"/>
  <c r="P98" i="8"/>
  <c r="R98" i="8"/>
  <c r="T98" i="8"/>
  <c r="P10" i="8"/>
  <c r="R10" i="8"/>
  <c r="M114" i="2"/>
  <c r="L114" i="2"/>
  <c r="K114" i="2"/>
  <c r="K111" i="8" s="1"/>
  <c r="J114" i="2"/>
  <c r="J113" i="8"/>
  <c r="T93" i="8"/>
  <c r="J111" i="8" l="1"/>
  <c r="R111" i="8" s="1"/>
  <c r="O113" i="2"/>
  <c r="O114" i="2" s="1"/>
  <c r="L111" i="8"/>
  <c r="K113" i="8"/>
  <c r="Q93" i="8"/>
  <c r="S93" i="8" s="1"/>
  <c r="U93" i="8" s="1"/>
  <c r="H114" i="2"/>
  <c r="C111" i="8"/>
  <c r="Q10" i="8"/>
  <c r="S10" i="8" s="1"/>
  <c r="P67" i="8"/>
  <c r="R63" i="8"/>
  <c r="P69" i="8"/>
  <c r="Q98" i="8"/>
  <c r="S98" i="8" s="1"/>
  <c r="U98" i="8" s="1"/>
  <c r="P61" i="8"/>
  <c r="T61" i="8"/>
  <c r="T69" i="8"/>
  <c r="R67" i="8"/>
  <c r="R61" i="8"/>
  <c r="T63" i="8"/>
  <c r="P63" i="8"/>
  <c r="R69" i="8"/>
  <c r="R103" i="8"/>
  <c r="T67" i="8"/>
  <c r="T17" i="8"/>
  <c r="R17" i="8"/>
  <c r="P17" i="8"/>
  <c r="T10" i="8"/>
  <c r="T103" i="8"/>
  <c r="P103" i="8"/>
  <c r="O103" i="8"/>
  <c r="O61" i="8"/>
  <c r="U10" i="8" l="1"/>
  <c r="Q61" i="8"/>
  <c r="S61" i="8" s="1"/>
  <c r="U61" i="8" s="1"/>
  <c r="Q103" i="8"/>
  <c r="S103" i="8" s="1"/>
  <c r="N66" i="8"/>
  <c r="L51" i="8"/>
  <c r="M51" i="8"/>
  <c r="N51" i="8"/>
  <c r="L52" i="8"/>
  <c r="M52" i="8"/>
  <c r="N52" i="8"/>
  <c r="H52" i="8"/>
  <c r="K52" i="8"/>
  <c r="H51" i="8"/>
  <c r="K51" i="8"/>
  <c r="T22" i="8"/>
  <c r="T24" i="8"/>
  <c r="T25" i="8"/>
  <c r="T26" i="8"/>
  <c r="R26" i="8" l="1"/>
  <c r="R30" i="8"/>
  <c r="R28" i="8"/>
  <c r="R27" i="8"/>
  <c r="R25" i="8"/>
  <c r="O30" i="8"/>
  <c r="O22" i="8"/>
  <c r="O21" i="8"/>
  <c r="O20" i="8"/>
  <c r="O19" i="8"/>
  <c r="O16" i="8"/>
  <c r="O15" i="8"/>
  <c r="P11" i="8"/>
  <c r="P26" i="8"/>
  <c r="P24" i="8"/>
  <c r="P22" i="8"/>
  <c r="P21" i="8"/>
  <c r="P20" i="8"/>
  <c r="P19" i="8"/>
  <c r="P16" i="8"/>
  <c r="P15" i="8"/>
  <c r="O9" i="8"/>
  <c r="R22" i="8"/>
  <c r="R21" i="8"/>
  <c r="R20" i="8"/>
  <c r="R19" i="8"/>
  <c r="R16" i="8"/>
  <c r="R15" i="8"/>
  <c r="R51" i="8"/>
  <c r="P52" i="8"/>
  <c r="T52" i="8"/>
  <c r="P31" i="8"/>
  <c r="O26" i="8"/>
  <c r="O25" i="8"/>
  <c r="O24" i="8"/>
  <c r="O11" i="8"/>
  <c r="P9" i="8"/>
  <c r="P28" i="8"/>
  <c r="P27" i="8"/>
  <c r="P25" i="8"/>
  <c r="P23" i="8"/>
  <c r="P51" i="8"/>
  <c r="R52" i="8"/>
  <c r="T51" i="8"/>
  <c r="U103" i="8"/>
  <c r="Q15" i="8" l="1"/>
  <c r="S15" i="8" s="1"/>
  <c r="Q16" i="8"/>
  <c r="S16" i="8" s="1"/>
  <c r="Q20" i="8"/>
  <c r="S20" i="8" s="1"/>
  <c r="Q9" i="8"/>
  <c r="Q26" i="8"/>
  <c r="S26" i="8" s="1"/>
  <c r="U26" i="8" s="1"/>
  <c r="Q19" i="8"/>
  <c r="S19" i="8" s="1"/>
  <c r="Q22" i="8"/>
  <c r="S22" i="8" s="1"/>
  <c r="U22" i="8" s="1"/>
  <c r="Q11" i="8"/>
  <c r="Q21" i="8"/>
  <c r="S21" i="8" s="1"/>
  <c r="Q24" i="8"/>
  <c r="Q25" i="8"/>
  <c r="S25" i="8" s="1"/>
  <c r="U25" i="8" s="1"/>
  <c r="H32" i="8" l="1"/>
  <c r="H109" i="8" s="1"/>
  <c r="H116" i="5"/>
  <c r="T105" i="8" l="1"/>
  <c r="R105" i="8"/>
  <c r="P14" i="8"/>
  <c r="P105" i="8"/>
  <c r="P12" i="8"/>
  <c r="P30" i="8" l="1"/>
  <c r="Q30" i="8" s="1"/>
  <c r="S30" i="8" s="1"/>
  <c r="O23" i="8" l="1"/>
  <c r="Q23" i="8" s="1"/>
  <c r="N102" i="8" l="1"/>
  <c r="M35" i="8" l="1"/>
  <c r="N35" i="8"/>
  <c r="M71" i="8" l="1"/>
  <c r="N71" i="8"/>
  <c r="M102" i="8"/>
  <c r="K66" i="8"/>
  <c r="M66" i="8"/>
  <c r="L32" i="8"/>
  <c r="T71" i="8" l="1"/>
  <c r="T7" i="8"/>
  <c r="L109" i="8"/>
  <c r="R13" i="8"/>
  <c r="T66" i="8"/>
  <c r="T13" i="8"/>
  <c r="R71" i="8"/>
  <c r="M96" i="8"/>
  <c r="N96" i="8"/>
  <c r="M97" i="8"/>
  <c r="N97" i="8"/>
  <c r="M99" i="8"/>
  <c r="N100" i="8"/>
  <c r="N104" i="8"/>
  <c r="M34" i="8"/>
  <c r="N34" i="8"/>
  <c r="M36" i="8"/>
  <c r="N36" i="8"/>
  <c r="N39" i="8"/>
  <c r="M40" i="8"/>
  <c r="N40" i="8"/>
  <c r="M41" i="8"/>
  <c r="N41" i="8"/>
  <c r="M44" i="8"/>
  <c r="N44" i="8"/>
  <c r="M45" i="8"/>
  <c r="N45" i="8"/>
  <c r="M46" i="8"/>
  <c r="N46" i="8"/>
  <c r="M47" i="8"/>
  <c r="N47" i="8"/>
  <c r="M49" i="8"/>
  <c r="N49" i="8"/>
  <c r="M50" i="8"/>
  <c r="N50" i="8"/>
  <c r="K53" i="8"/>
  <c r="M53" i="8"/>
  <c r="N53" i="8"/>
  <c r="K54" i="8"/>
  <c r="M54" i="8"/>
  <c r="N54" i="8"/>
  <c r="K55" i="8"/>
  <c r="N55" i="8"/>
  <c r="K56" i="8"/>
  <c r="M56" i="8"/>
  <c r="N56" i="8"/>
  <c r="M57" i="8"/>
  <c r="N57" i="8"/>
  <c r="M58" i="8"/>
  <c r="N58" i="8"/>
  <c r="M59" i="8"/>
  <c r="N59" i="8"/>
  <c r="M60" i="8"/>
  <c r="N60" i="8"/>
  <c r="K62" i="8"/>
  <c r="M62" i="8"/>
  <c r="N62" i="8"/>
  <c r="K64" i="8"/>
  <c r="M64" i="8"/>
  <c r="N64" i="8"/>
  <c r="N65" i="8"/>
  <c r="K68" i="8"/>
  <c r="M68" i="8"/>
  <c r="N68" i="8"/>
  <c r="K70" i="8"/>
  <c r="M70" i="8"/>
  <c r="N70" i="8"/>
  <c r="K86" i="8"/>
  <c r="M87" i="8"/>
  <c r="N87" i="8"/>
  <c r="R102" i="8" l="1"/>
  <c r="R99" i="8"/>
  <c r="T79" i="8"/>
  <c r="T75" i="8"/>
  <c r="T70" i="8"/>
  <c r="T64" i="8"/>
  <c r="T60" i="8"/>
  <c r="T58" i="8"/>
  <c r="T56" i="8"/>
  <c r="T54" i="8"/>
  <c r="T50" i="8"/>
  <c r="T47" i="8"/>
  <c r="T45" i="8"/>
  <c r="T43" i="8"/>
  <c r="T40" i="8"/>
  <c r="T38" i="8"/>
  <c r="T36" i="8"/>
  <c r="R78" i="8"/>
  <c r="R74" i="8"/>
  <c r="R68" i="8"/>
  <c r="R62" i="8"/>
  <c r="R59" i="8"/>
  <c r="R57" i="8"/>
  <c r="R55" i="8"/>
  <c r="R53" i="8"/>
  <c r="R49" i="8"/>
  <c r="R46" i="8"/>
  <c r="R44" i="8"/>
  <c r="R41" i="8"/>
  <c r="R39" i="8"/>
  <c r="R37" i="8"/>
  <c r="R100" i="8"/>
  <c r="R97" i="8"/>
  <c r="R79" i="8"/>
  <c r="T78" i="8"/>
  <c r="R75" i="8"/>
  <c r="T74" i="8"/>
  <c r="R70" i="8"/>
  <c r="T68" i="8"/>
  <c r="R64" i="8"/>
  <c r="T62" i="8"/>
  <c r="R60" i="8"/>
  <c r="T59" i="8"/>
  <c r="R58" i="8"/>
  <c r="T57" i="8"/>
  <c r="R56" i="8"/>
  <c r="T55" i="8"/>
  <c r="R54" i="8"/>
  <c r="T53" i="8"/>
  <c r="R50" i="8"/>
  <c r="T49" i="8"/>
  <c r="R47" i="8"/>
  <c r="T46" i="8"/>
  <c r="R45" i="8"/>
  <c r="T44" i="8"/>
  <c r="R43" i="8"/>
  <c r="T41" i="8"/>
  <c r="R40" i="8"/>
  <c r="T39" i="8"/>
  <c r="R38" i="8"/>
  <c r="T37" i="8"/>
  <c r="R36" i="8"/>
  <c r="T102" i="8"/>
  <c r="T99" i="8"/>
  <c r="T97" i="8"/>
  <c r="C75" i="8" l="1"/>
  <c r="P78" i="8" l="1"/>
  <c r="P75" i="8"/>
  <c r="O78" i="8"/>
  <c r="G96" i="8"/>
  <c r="G97" i="8"/>
  <c r="G100" i="8"/>
  <c r="G104" i="8"/>
  <c r="G87" i="8"/>
  <c r="G88" i="8"/>
  <c r="G34" i="8"/>
  <c r="G35" i="8"/>
  <c r="G36" i="8"/>
  <c r="G71" i="8"/>
  <c r="Q78" i="8" l="1"/>
  <c r="S78" i="8" s="1"/>
  <c r="U78" i="8" s="1"/>
  <c r="C35" i="8"/>
  <c r="P71" i="8"/>
  <c r="C71" i="8"/>
  <c r="F88" i="8"/>
  <c r="O71" i="8" l="1"/>
  <c r="Q71" i="8" s="1"/>
  <c r="E102" i="8"/>
  <c r="S71" i="8" l="1"/>
  <c r="U71" i="8" s="1"/>
  <c r="O7" i="8"/>
  <c r="Q7" i="8" s="1"/>
  <c r="S7" i="8" s="1"/>
  <c r="U7" i="8" s="1"/>
  <c r="C66" i="8"/>
  <c r="P13" i="8"/>
  <c r="G121" i="5"/>
  <c r="G120" i="8" s="1"/>
  <c r="O66" i="8" l="1"/>
  <c r="E104" i="8" l="1"/>
  <c r="P104" i="8"/>
  <c r="T30" i="8"/>
  <c r="U30" i="8" s="1"/>
  <c r="P36" i="8"/>
  <c r="P37" i="8"/>
  <c r="P38" i="8"/>
  <c r="P39" i="8"/>
  <c r="P40" i="8"/>
  <c r="P41" i="8"/>
  <c r="P43" i="8"/>
  <c r="P44" i="8"/>
  <c r="P45" i="8"/>
  <c r="P46" i="8"/>
  <c r="P47" i="8"/>
  <c r="P49" i="8"/>
  <c r="P50" i="8"/>
  <c r="P53" i="8"/>
  <c r="P54" i="8"/>
  <c r="P55" i="8"/>
  <c r="P56" i="8"/>
  <c r="P57" i="8"/>
  <c r="P58" i="8"/>
  <c r="P59" i="8"/>
  <c r="P60" i="8"/>
  <c r="P62" i="8"/>
  <c r="P64" i="8"/>
  <c r="P65" i="8"/>
  <c r="P68" i="8"/>
  <c r="P70" i="8"/>
  <c r="P74" i="8"/>
  <c r="P79" i="8"/>
  <c r="O104" i="8" l="1"/>
  <c r="Q104" i="8" s="1"/>
  <c r="C74" i="8"/>
  <c r="O74" i="8" s="1"/>
  <c r="Q74" i="8" s="1"/>
  <c r="S74" i="8" s="1"/>
  <c r="U74" i="8" s="1"/>
  <c r="O79" i="8" l="1"/>
  <c r="Q79" i="8" s="1"/>
  <c r="S79" i="8" s="1"/>
  <c r="G32" i="8" l="1"/>
  <c r="G109" i="8" s="1"/>
  <c r="J116" i="5"/>
  <c r="G102" i="8" l="1"/>
  <c r="P66" i="8"/>
  <c r="L121" i="5"/>
  <c r="M122" i="4"/>
  <c r="M123" i="5" s="1"/>
  <c r="N122" i="4"/>
  <c r="N123" i="5" s="1"/>
  <c r="K121" i="2"/>
  <c r="K122" i="5" s="1"/>
  <c r="K121" i="8" s="1"/>
  <c r="K119" i="8" l="1"/>
  <c r="K128" i="8"/>
  <c r="Q66" i="8"/>
  <c r="K124" i="5"/>
  <c r="N124" i="4"/>
  <c r="M124" i="4"/>
  <c r="K123" i="2"/>
  <c r="K127" i="8" l="1"/>
  <c r="O37" i="8"/>
  <c r="Q37" i="8" s="1"/>
  <c r="S37" i="8" s="1"/>
  <c r="U37" i="8" s="1"/>
  <c r="P32" i="8" l="1"/>
  <c r="G85" i="8" l="1"/>
  <c r="G86" i="8"/>
  <c r="C34" i="8"/>
  <c r="C36" i="8"/>
  <c r="O36" i="8" s="1"/>
  <c r="Q36" i="8" s="1"/>
  <c r="S36" i="8" s="1"/>
  <c r="U36" i="8" s="1"/>
  <c r="O38" i="8"/>
  <c r="Q38" i="8" s="1"/>
  <c r="S38" i="8" s="1"/>
  <c r="U38" i="8" s="1"/>
  <c r="C39" i="8"/>
  <c r="O39" i="8" s="1"/>
  <c r="Q39" i="8" s="1"/>
  <c r="S39" i="8" s="1"/>
  <c r="U39" i="8" s="1"/>
  <c r="O40" i="8"/>
  <c r="Q40" i="8" s="1"/>
  <c r="S40" i="8" s="1"/>
  <c r="U40" i="8" s="1"/>
  <c r="C41" i="8"/>
  <c r="O41" i="8" s="1"/>
  <c r="Q41" i="8" s="1"/>
  <c r="S41" i="8" s="1"/>
  <c r="U41" i="8" s="1"/>
  <c r="O43" i="8"/>
  <c r="Q43" i="8" s="1"/>
  <c r="S43" i="8" s="1"/>
  <c r="U43" i="8" s="1"/>
  <c r="C44" i="8"/>
  <c r="O44" i="8" s="1"/>
  <c r="Q44" i="8" s="1"/>
  <c r="S44" i="8" s="1"/>
  <c r="U44" i="8" s="1"/>
  <c r="C45" i="8"/>
  <c r="O45" i="8" s="1"/>
  <c r="Q45" i="8" s="1"/>
  <c r="S45" i="8" s="1"/>
  <c r="U45" i="8" s="1"/>
  <c r="C46" i="8"/>
  <c r="C47" i="8"/>
  <c r="O47" i="8" s="1"/>
  <c r="Q47" i="8" s="1"/>
  <c r="S47" i="8" s="1"/>
  <c r="U47" i="8" s="1"/>
  <c r="C49" i="8"/>
  <c r="O49" i="8" s="1"/>
  <c r="Q49" i="8" s="1"/>
  <c r="S49" i="8" s="1"/>
  <c r="U49" i="8" s="1"/>
  <c r="C50" i="8"/>
  <c r="O50" i="8" s="1"/>
  <c r="Q50" i="8" s="1"/>
  <c r="S50" i="8" s="1"/>
  <c r="U50" i="8" s="1"/>
  <c r="C51" i="8"/>
  <c r="C52" i="8"/>
  <c r="C53" i="8"/>
  <c r="O53" i="8" s="1"/>
  <c r="Q53" i="8" s="1"/>
  <c r="S53" i="8" s="1"/>
  <c r="U53" i="8" s="1"/>
  <c r="C54" i="8"/>
  <c r="O54" i="8" s="1"/>
  <c r="Q54" i="8" s="1"/>
  <c r="S54" i="8" s="1"/>
  <c r="U54" i="8" s="1"/>
  <c r="O55" i="8"/>
  <c r="Q55" i="8" s="1"/>
  <c r="S55" i="8" s="1"/>
  <c r="U55" i="8" s="1"/>
  <c r="C56" i="8"/>
  <c r="O56" i="8" s="1"/>
  <c r="Q56" i="8" s="1"/>
  <c r="S56" i="8" s="1"/>
  <c r="U56" i="8" s="1"/>
  <c r="C57" i="8"/>
  <c r="O57" i="8" s="1"/>
  <c r="Q57" i="8" s="1"/>
  <c r="S57" i="8" s="1"/>
  <c r="U57" i="8" s="1"/>
  <c r="C58" i="8"/>
  <c r="O58" i="8" s="1"/>
  <c r="Q58" i="8" s="1"/>
  <c r="S58" i="8" s="1"/>
  <c r="U58" i="8" s="1"/>
  <c r="C59" i="8"/>
  <c r="O59" i="8" s="1"/>
  <c r="Q59" i="8" s="1"/>
  <c r="S59" i="8" s="1"/>
  <c r="U59" i="8" s="1"/>
  <c r="C60" i="8"/>
  <c r="O60" i="8" s="1"/>
  <c r="Q60" i="8" s="1"/>
  <c r="S60" i="8" s="1"/>
  <c r="U60" i="8" s="1"/>
  <c r="C62" i="8"/>
  <c r="O62" i="8" s="1"/>
  <c r="Q62" i="8" s="1"/>
  <c r="S62" i="8" s="1"/>
  <c r="U62" i="8" s="1"/>
  <c r="C64" i="8"/>
  <c r="O64" i="8" s="1"/>
  <c r="Q64" i="8" s="1"/>
  <c r="S64" i="8" s="1"/>
  <c r="U64" i="8" s="1"/>
  <c r="O65" i="8"/>
  <c r="Q65" i="8" s="1"/>
  <c r="C68" i="8"/>
  <c r="O68" i="8" s="1"/>
  <c r="Q68" i="8" s="1"/>
  <c r="S68" i="8" s="1"/>
  <c r="U68" i="8" s="1"/>
  <c r="C70" i="8"/>
  <c r="E96" i="8"/>
  <c r="E97" i="8"/>
  <c r="E99" i="8"/>
  <c r="E100" i="8"/>
  <c r="E87" i="8"/>
  <c r="E88" i="8"/>
  <c r="E106" i="8" l="1"/>
  <c r="G106" i="8"/>
  <c r="G89" i="8"/>
  <c r="P97" i="8" l="1"/>
  <c r="P99" i="8"/>
  <c r="P100" i="8"/>
  <c r="P102" i="8"/>
  <c r="O102" i="8"/>
  <c r="O100" i="8"/>
  <c r="C99" i="8"/>
  <c r="O99" i="8" s="1"/>
  <c r="O97" i="8"/>
  <c r="D87" i="8"/>
  <c r="H87" i="8"/>
  <c r="D88" i="8"/>
  <c r="H88" i="8"/>
  <c r="K88" i="8"/>
  <c r="M88" i="8"/>
  <c r="N88" i="8"/>
  <c r="C88" i="8"/>
  <c r="T12" i="8"/>
  <c r="R14" i="8"/>
  <c r="T14" i="8"/>
  <c r="T15" i="8"/>
  <c r="U15" i="8" s="1"/>
  <c r="T16" i="8"/>
  <c r="U16" i="8" s="1"/>
  <c r="T19" i="8"/>
  <c r="U19" i="8" s="1"/>
  <c r="T20" i="8"/>
  <c r="U20" i="8" s="1"/>
  <c r="T21" i="8"/>
  <c r="U21" i="8" s="1"/>
  <c r="T27" i="8"/>
  <c r="T28" i="8"/>
  <c r="Q97" i="8" l="1"/>
  <c r="S97" i="8" s="1"/>
  <c r="U97" i="8" s="1"/>
  <c r="R31" i="8"/>
  <c r="O87" i="8"/>
  <c r="T31" i="8"/>
  <c r="R12" i="8"/>
  <c r="T11" i="8"/>
  <c r="R11" i="8"/>
  <c r="S11" i="8" s="1"/>
  <c r="T9" i="8"/>
  <c r="R9" i="8"/>
  <c r="S9" i="8" s="1"/>
  <c r="O88" i="8"/>
  <c r="Q99" i="8"/>
  <c r="S99" i="8" s="1"/>
  <c r="U99" i="8" s="1"/>
  <c r="Q102" i="8"/>
  <c r="S102" i="8" s="1"/>
  <c r="U102" i="8" s="1"/>
  <c r="Q100" i="8"/>
  <c r="S100" i="8" s="1"/>
  <c r="E85" i="8"/>
  <c r="E86" i="8"/>
  <c r="D85" i="8"/>
  <c r="H85" i="8"/>
  <c r="J89" i="8"/>
  <c r="J115" i="8" s="1"/>
  <c r="K85" i="8"/>
  <c r="M85" i="8"/>
  <c r="N85" i="8"/>
  <c r="H86" i="8"/>
  <c r="M86" i="8"/>
  <c r="N86" i="8"/>
  <c r="C86" i="8"/>
  <c r="U9" i="8" l="1"/>
  <c r="U11" i="8"/>
  <c r="O92" i="8"/>
  <c r="O94" i="8"/>
  <c r="F113" i="8" l="1"/>
  <c r="G113" i="8"/>
  <c r="H113" i="8"/>
  <c r="L113" i="8"/>
  <c r="L115" i="8" s="1"/>
  <c r="M113" i="8"/>
  <c r="N113" i="8"/>
  <c r="D111" i="8"/>
  <c r="M111" i="8"/>
  <c r="P94" i="8"/>
  <c r="Q94" i="8" s="1"/>
  <c r="R94" i="8"/>
  <c r="T94" i="8"/>
  <c r="T92" i="8"/>
  <c r="R92" i="8"/>
  <c r="P92" i="8"/>
  <c r="Q92" i="8" s="1"/>
  <c r="C17" i="6" l="1"/>
  <c r="T113" i="8"/>
  <c r="S92" i="8"/>
  <c r="U92" i="8" s="1"/>
  <c r="N111" i="8"/>
  <c r="T111" i="8" s="1"/>
  <c r="G111" i="8"/>
  <c r="G115" i="8" s="1"/>
  <c r="E111" i="8"/>
  <c r="H111" i="8"/>
  <c r="F111" i="8"/>
  <c r="E113" i="8"/>
  <c r="S94" i="8"/>
  <c r="U94" i="8" s="1"/>
  <c r="E11" i="7"/>
  <c r="E15" i="7"/>
  <c r="D14" i="7"/>
  <c r="E14" i="7" s="1"/>
  <c r="H121" i="5"/>
  <c r="E120" i="8"/>
  <c r="D122" i="5"/>
  <c r="E121" i="2"/>
  <c r="E123" i="2" s="1"/>
  <c r="F121" i="2"/>
  <c r="F123" i="2" s="1"/>
  <c r="G121" i="2"/>
  <c r="G122" i="5" s="1"/>
  <c r="G121" i="8" s="1"/>
  <c r="H121" i="2"/>
  <c r="H122" i="5" s="1"/>
  <c r="H121" i="8" s="1"/>
  <c r="J121" i="2"/>
  <c r="L121" i="2"/>
  <c r="M121" i="2"/>
  <c r="N121" i="8"/>
  <c r="C121" i="2"/>
  <c r="D122" i="4"/>
  <c r="E122" i="4"/>
  <c r="E123" i="5" s="1"/>
  <c r="F122" i="4"/>
  <c r="F123" i="5" s="1"/>
  <c r="G122" i="4"/>
  <c r="G123" i="5" s="1"/>
  <c r="G122" i="8" s="1"/>
  <c r="H122" i="4"/>
  <c r="J122" i="4"/>
  <c r="J123" i="5" s="1"/>
  <c r="C122" i="4"/>
  <c r="C123" i="5" s="1"/>
  <c r="P111" i="8" l="1"/>
  <c r="G119" i="8"/>
  <c r="C123" i="2"/>
  <c r="C122" i="5"/>
  <c r="C121" i="8" s="1"/>
  <c r="J124" i="4"/>
  <c r="J122" i="8"/>
  <c r="R122" i="8" s="1"/>
  <c r="H124" i="4"/>
  <c r="H123" i="5"/>
  <c r="H122" i="8" s="1"/>
  <c r="D124" i="4"/>
  <c r="D123" i="5"/>
  <c r="D122" i="8" s="1"/>
  <c r="F122" i="5"/>
  <c r="F121" i="8" s="1"/>
  <c r="P121" i="8" s="1"/>
  <c r="O121" i="2"/>
  <c r="O123" i="2" s="1"/>
  <c r="N127" i="8"/>
  <c r="L122" i="5"/>
  <c r="L121" i="8" s="1"/>
  <c r="L123" i="2"/>
  <c r="J122" i="5"/>
  <c r="J121" i="8" s="1"/>
  <c r="R121" i="8" s="1"/>
  <c r="R127" i="8" s="1"/>
  <c r="E124" i="4"/>
  <c r="E122" i="8"/>
  <c r="E122" i="5"/>
  <c r="E121" i="8" s="1"/>
  <c r="O119" i="4"/>
  <c r="O122" i="4" s="1"/>
  <c r="O124" i="4" s="1"/>
  <c r="O119" i="3"/>
  <c r="O122" i="3" s="1"/>
  <c r="O124" i="3" s="1"/>
  <c r="C124" i="4"/>
  <c r="M122" i="5"/>
  <c r="H123" i="2"/>
  <c r="O111" i="8"/>
  <c r="J123" i="2"/>
  <c r="G127" i="8"/>
  <c r="H127" i="8"/>
  <c r="M122" i="8"/>
  <c r="F122" i="8"/>
  <c r="M123" i="2"/>
  <c r="O113" i="8"/>
  <c r="N122" i="8"/>
  <c r="R113" i="8"/>
  <c r="G123" i="2"/>
  <c r="P113" i="8"/>
  <c r="G124" i="4"/>
  <c r="F124" i="4"/>
  <c r="H120" i="8"/>
  <c r="J120" i="8"/>
  <c r="R120" i="8" s="1"/>
  <c r="N120" i="8"/>
  <c r="M120" i="8"/>
  <c r="D121" i="8"/>
  <c r="D120" i="8"/>
  <c r="D20" i="7"/>
  <c r="E20" i="7" s="1"/>
  <c r="R128" i="8" l="1"/>
  <c r="O121" i="8"/>
  <c r="P122" i="8"/>
  <c r="P128" i="8" s="1"/>
  <c r="P127" i="8"/>
  <c r="G132" i="8"/>
  <c r="Q111" i="8"/>
  <c r="H119" i="8"/>
  <c r="D128" i="8"/>
  <c r="G126" i="8"/>
  <c r="M121" i="8"/>
  <c r="T121" i="8" s="1"/>
  <c r="T127" i="8" s="1"/>
  <c r="O122" i="5"/>
  <c r="C122" i="8"/>
  <c r="O123" i="5"/>
  <c r="H128" i="8"/>
  <c r="N128" i="8"/>
  <c r="M128" i="8"/>
  <c r="L127" i="8"/>
  <c r="J126" i="8"/>
  <c r="G128" i="8"/>
  <c r="O2" i="5"/>
  <c r="D127" i="8"/>
  <c r="E127" i="8"/>
  <c r="L124" i="5"/>
  <c r="D17" i="6" s="1"/>
  <c r="J128" i="8"/>
  <c r="J127" i="8"/>
  <c r="E119" i="8"/>
  <c r="F127" i="8"/>
  <c r="C12" i="6"/>
  <c r="F128" i="8"/>
  <c r="F120" i="8"/>
  <c r="P120" i="8" s="1"/>
  <c r="D119" i="8"/>
  <c r="C127" i="8"/>
  <c r="E128" i="8"/>
  <c r="Q113" i="8"/>
  <c r="D124" i="5"/>
  <c r="L120" i="8"/>
  <c r="T120" i="8" s="1"/>
  <c r="L122" i="8"/>
  <c r="T122" i="8" s="1"/>
  <c r="T128" i="8" s="1"/>
  <c r="N119" i="8"/>
  <c r="M124" i="5"/>
  <c r="D18" i="6" s="1"/>
  <c r="N124" i="5"/>
  <c r="J119" i="8"/>
  <c r="J124" i="5"/>
  <c r="D15" i="6" s="1"/>
  <c r="D14" i="6"/>
  <c r="H124" i="5"/>
  <c r="D13" i="6" s="1"/>
  <c r="G124" i="5"/>
  <c r="D12" i="6" s="1"/>
  <c r="D16" i="6"/>
  <c r="E124" i="5"/>
  <c r="T95" i="8"/>
  <c r="P95" i="8"/>
  <c r="Q95" i="8" s="1"/>
  <c r="R95" i="8"/>
  <c r="H106" i="8"/>
  <c r="F106" i="8"/>
  <c r="T96" i="8"/>
  <c r="P96" i="8"/>
  <c r="T87" i="8"/>
  <c r="P87" i="8"/>
  <c r="T86" i="8"/>
  <c r="P86" i="8"/>
  <c r="T85" i="8"/>
  <c r="H89" i="8"/>
  <c r="F89" i="8"/>
  <c r="P85" i="8"/>
  <c r="T88" i="8"/>
  <c r="P88" i="8"/>
  <c r="T35" i="8"/>
  <c r="P35" i="8"/>
  <c r="O96" i="8"/>
  <c r="R87" i="8"/>
  <c r="R86" i="8"/>
  <c r="M89" i="8"/>
  <c r="K89" i="8"/>
  <c r="R85" i="8"/>
  <c r="E89" i="8"/>
  <c r="O85" i="8"/>
  <c r="R88" i="8"/>
  <c r="R35" i="8"/>
  <c r="O35" i="8"/>
  <c r="N89" i="8"/>
  <c r="O122" i="8" l="1"/>
  <c r="Q127" i="8"/>
  <c r="O127" i="8"/>
  <c r="Q128" i="8"/>
  <c r="O128" i="8"/>
  <c r="S111" i="8"/>
  <c r="J132" i="8"/>
  <c r="M127" i="8"/>
  <c r="D19" i="6"/>
  <c r="N126" i="5"/>
  <c r="M119" i="8"/>
  <c r="C128" i="8"/>
  <c r="F119" i="8"/>
  <c r="P119" i="8" s="1"/>
  <c r="J125" i="8"/>
  <c r="G125" i="8"/>
  <c r="L128" i="8"/>
  <c r="L126" i="8"/>
  <c r="J126" i="5"/>
  <c r="Q96" i="8"/>
  <c r="D10" i="6"/>
  <c r="E126" i="5"/>
  <c r="D9" i="6"/>
  <c r="P106" i="8"/>
  <c r="P89" i="8"/>
  <c r="S113" i="8"/>
  <c r="F124" i="5"/>
  <c r="S95" i="8"/>
  <c r="U95" i="8" s="1"/>
  <c r="L119" i="8"/>
  <c r="Q35" i="8"/>
  <c r="R34" i="8"/>
  <c r="Q85" i="8"/>
  <c r="R89" i="8"/>
  <c r="P34" i="8"/>
  <c r="P82" i="8" s="1"/>
  <c r="H126" i="5"/>
  <c r="L126" i="5"/>
  <c r="T34" i="8"/>
  <c r="Q88" i="8"/>
  <c r="S88" i="8" s="1"/>
  <c r="U88" i="8" s="1"/>
  <c r="T89" i="8"/>
  <c r="Q87" i="8"/>
  <c r="S87" i="8" s="1"/>
  <c r="U87" i="8" s="1"/>
  <c r="S128" i="8" l="1"/>
  <c r="S127" i="8"/>
  <c r="T119" i="8"/>
  <c r="F115" i="8"/>
  <c r="F132" i="8" s="1"/>
  <c r="L132" i="8"/>
  <c r="E115" i="8"/>
  <c r="S35" i="8"/>
  <c r="U111" i="8"/>
  <c r="U127" i="8" s="1"/>
  <c r="L125" i="8"/>
  <c r="D11" i="6"/>
  <c r="F126" i="5"/>
  <c r="E126" i="8"/>
  <c r="U113" i="8"/>
  <c r="U128" i="8" s="1"/>
  <c r="P109" i="8"/>
  <c r="S85" i="8"/>
  <c r="P126" i="8" l="1"/>
  <c r="Q109" i="8"/>
  <c r="E125" i="8"/>
  <c r="E132" i="8"/>
  <c r="H115" i="8"/>
  <c r="C115" i="8"/>
  <c r="U35" i="8"/>
  <c r="C10" i="6"/>
  <c r="H126" i="8"/>
  <c r="F126" i="8"/>
  <c r="U85" i="8"/>
  <c r="H125" i="8" l="1"/>
  <c r="H132" i="8"/>
  <c r="F125" i="8"/>
  <c r="C8" i="6"/>
  <c r="C15" i="6"/>
  <c r="C11" i="6"/>
  <c r="C13" i="6"/>
  <c r="P115" i="8"/>
  <c r="P132" i="8" l="1"/>
  <c r="P125" i="8"/>
  <c r="N106" i="8"/>
  <c r="N109" i="8" s="1"/>
  <c r="N115" i="8" l="1"/>
  <c r="N132" i="8" s="1"/>
  <c r="N125" i="8" l="1"/>
  <c r="C19" i="6" l="1"/>
  <c r="O105" i="8" l="1"/>
  <c r="D106" i="8"/>
  <c r="Q105" i="8" l="1"/>
  <c r="O106" i="8"/>
  <c r="Q106" i="8" l="1"/>
  <c r="S105" i="8"/>
  <c r="U105" i="8" l="1"/>
  <c r="M104" i="8" l="1"/>
  <c r="T104" i="8" s="1"/>
  <c r="M65" i="8"/>
  <c r="T23" i="8" l="1"/>
  <c r="T32" i="8" s="1"/>
  <c r="M106" i="8"/>
  <c r="T100" i="8"/>
  <c r="T65" i="8"/>
  <c r="T82" i="8" s="1"/>
  <c r="M109" i="8" l="1"/>
  <c r="M126" i="5"/>
  <c r="U100" i="8"/>
  <c r="T106" i="8"/>
  <c r="M115" i="8" l="1"/>
  <c r="M132" i="8" s="1"/>
  <c r="T109" i="8"/>
  <c r="T126" i="8" s="1"/>
  <c r="M126" i="8"/>
  <c r="T115" i="8" l="1"/>
  <c r="C18" i="6"/>
  <c r="M125" i="8"/>
  <c r="T132" i="8" l="1"/>
  <c r="T125" i="8"/>
  <c r="G126" i="5"/>
  <c r="I66" i="8" l="1"/>
  <c r="R66" i="8" l="1"/>
  <c r="S66" i="8" l="1"/>
  <c r="U66" i="8" l="1"/>
  <c r="I104" i="8" l="1"/>
  <c r="R104" i="8" s="1"/>
  <c r="S104" i="8" s="1"/>
  <c r="U104" i="8" s="1"/>
  <c r="I65" i="8" l="1"/>
  <c r="I96" i="8"/>
  <c r="I106" i="8" l="1"/>
  <c r="R96" i="8"/>
  <c r="R65" i="8"/>
  <c r="S65" i="8" l="1"/>
  <c r="R82" i="8"/>
  <c r="I126" i="5"/>
  <c r="S96" i="8"/>
  <c r="R106" i="8"/>
  <c r="I32" i="8"/>
  <c r="I109" i="8" s="1"/>
  <c r="R23" i="8"/>
  <c r="I115" i="8" l="1"/>
  <c r="I132" i="8" s="1"/>
  <c r="I126" i="8"/>
  <c r="S106" i="8"/>
  <c r="U96" i="8"/>
  <c r="U106" i="8" s="1"/>
  <c r="U65" i="8"/>
  <c r="S23" i="8"/>
  <c r="U23" i="8" s="1"/>
  <c r="C14" i="6" l="1"/>
  <c r="I125" i="8"/>
  <c r="O46" i="8" l="1"/>
  <c r="Q46" i="8" s="1"/>
  <c r="S46" i="8" s="1"/>
  <c r="U46" i="8" s="1"/>
  <c r="O70" i="8" l="1"/>
  <c r="Q70" i="8" s="1"/>
  <c r="S70" i="8" s="1"/>
  <c r="U70" i="8" s="1"/>
  <c r="O69" i="8"/>
  <c r="Q69" i="8" s="1"/>
  <c r="S69" i="8" s="1"/>
  <c r="U69" i="8" s="1"/>
  <c r="O52" i="8" l="1"/>
  <c r="Q52" i="8" s="1"/>
  <c r="S52" i="8" s="1"/>
  <c r="U52" i="8" s="1"/>
  <c r="O51" i="8"/>
  <c r="Q51" i="8" s="1"/>
  <c r="S51" i="8" s="1"/>
  <c r="U51" i="8" s="1"/>
  <c r="O34" i="8" l="1"/>
  <c r="Q34" i="8" l="1"/>
  <c r="S34" i="8" l="1"/>
  <c r="U34" i="8" l="1"/>
  <c r="O14" i="8"/>
  <c r="Q14" i="8" s="1"/>
  <c r="S14" i="8" s="1"/>
  <c r="U14" i="8" s="1"/>
  <c r="O27" i="8"/>
  <c r="Q27" i="8" s="1"/>
  <c r="S27" i="8" s="1"/>
  <c r="U27" i="8" s="1"/>
  <c r="O28" i="8"/>
  <c r="Q28" i="8" s="1"/>
  <c r="S28" i="8" s="1"/>
  <c r="U28" i="8" s="1"/>
  <c r="O31" i="8" l="1"/>
  <c r="Q31" i="8" s="1"/>
  <c r="S31" i="8" s="1"/>
  <c r="U31" i="8" s="1"/>
  <c r="O12" i="8" l="1"/>
  <c r="Q12" i="8" l="1"/>
  <c r="S12" i="8" l="1"/>
  <c r="U12" i="8" s="1"/>
  <c r="O13" i="8"/>
  <c r="Q13" i="8" l="1"/>
  <c r="S13" i="8" l="1"/>
  <c r="U13" i="8" s="1"/>
  <c r="O75" i="8"/>
  <c r="Q75" i="8" s="1"/>
  <c r="S75" i="8" s="1"/>
  <c r="U75" i="8" s="1"/>
  <c r="O17" i="8" l="1"/>
  <c r="O32" i="8" s="1"/>
  <c r="Q17" i="8" l="1"/>
  <c r="Q32" i="8" s="1"/>
  <c r="O63" i="8"/>
  <c r="S17" i="8" l="1"/>
  <c r="U17" i="8" s="1"/>
  <c r="Q63" i="8"/>
  <c r="S63" i="8" l="1"/>
  <c r="U63" i="8" l="1"/>
  <c r="O67" i="8" l="1"/>
  <c r="Q67" i="8" s="1"/>
  <c r="S67" i="8" s="1"/>
  <c r="Q82" i="8" l="1"/>
  <c r="O82" i="8"/>
  <c r="U67" i="8"/>
  <c r="U82" i="8" s="1"/>
  <c r="S82" i="8"/>
  <c r="O127" i="1" l="1"/>
  <c r="C128" i="1"/>
  <c r="C121" i="5" s="1"/>
  <c r="O128" i="1" l="1"/>
  <c r="C130" i="1"/>
  <c r="O121" i="5"/>
  <c r="O124" i="5" s="1"/>
  <c r="C120" i="8" l="1"/>
  <c r="C124" i="5"/>
  <c r="O120" i="8" l="1"/>
  <c r="D8" i="6"/>
  <c r="D22" i="6" s="1"/>
  <c r="C126" i="5"/>
  <c r="C119" i="8"/>
  <c r="C126" i="8"/>
  <c r="O119" i="8" l="1"/>
  <c r="C132" i="8"/>
  <c r="C125" i="8"/>
  <c r="K24" i="8" l="1"/>
  <c r="R24" i="8" s="1"/>
  <c r="K69" i="5"/>
  <c r="K116" i="5" s="1"/>
  <c r="K126" i="5" s="1"/>
  <c r="K101" i="1"/>
  <c r="K120" i="1" s="1"/>
  <c r="K130" i="1" s="1"/>
  <c r="O69" i="1"/>
  <c r="K32" i="8" l="1"/>
  <c r="K109" i="8" s="1"/>
  <c r="S24" i="8"/>
  <c r="U24" i="8" s="1"/>
  <c r="U32" i="8" s="1"/>
  <c r="R32" i="8"/>
  <c r="S32" i="8" s="1"/>
  <c r="O69" i="5"/>
  <c r="K115" i="8" l="1"/>
  <c r="K125" i="8" s="1"/>
  <c r="R109" i="8"/>
  <c r="K126" i="8"/>
  <c r="R126" i="8" l="1"/>
  <c r="S109" i="8"/>
  <c r="U109" i="8" s="1"/>
  <c r="C16" i="6"/>
  <c r="K132" i="8"/>
  <c r="R115" i="8"/>
  <c r="D101" i="1"/>
  <c r="O101" i="1" s="1"/>
  <c r="O120" i="1" s="1"/>
  <c r="O130" i="1" s="1"/>
  <c r="D99" i="5"/>
  <c r="D116" i="5" s="1"/>
  <c r="D126" i="5" s="1"/>
  <c r="O99" i="1"/>
  <c r="D86" i="8"/>
  <c r="O126" i="8" s="1"/>
  <c r="R132" i="8" l="1"/>
  <c r="R125" i="8"/>
  <c r="Q126" i="8"/>
  <c r="O115" i="8"/>
  <c r="O86" i="8"/>
  <c r="Q86" i="8" s="1"/>
  <c r="S86" i="8" s="1"/>
  <c r="O99" i="5"/>
  <c r="O116" i="5" s="1"/>
  <c r="O126" i="5" s="1"/>
  <c r="D126" i="8"/>
  <c r="D115" i="8"/>
  <c r="D132" i="8" s="1"/>
  <c r="D120" i="1"/>
  <c r="D130" i="1" s="1"/>
  <c r="O125" i="8" l="1"/>
  <c r="O132" i="8"/>
  <c r="S126" i="8"/>
  <c r="O89" i="8"/>
  <c r="Q89" i="8"/>
  <c r="C9" i="6"/>
  <c r="C22" i="6" s="1"/>
  <c r="E22" i="6" s="1"/>
  <c r="D125" i="8"/>
  <c r="S89" i="8"/>
  <c r="U86" i="8"/>
  <c r="U89" i="8" s="1"/>
  <c r="Q115" i="8" l="1"/>
  <c r="Q125" i="8" l="1"/>
  <c r="Q132" i="8"/>
  <c r="S115" i="8"/>
  <c r="U126" i="8"/>
  <c r="S132" i="8" l="1"/>
  <c r="S125" i="8"/>
  <c r="U115" i="8"/>
  <c r="U125" i="8" l="1"/>
  <c r="U132" i="8"/>
  <c r="C30" i="7"/>
  <c r="D24" i="7" l="1"/>
  <c r="E24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Dean, Breanna (CHFS DMS DFM)</author>
  </authors>
  <commentList>
    <comment ref="D23" authorId="0" shapeId="0" xr:uid="{720DE3C0-E85C-4644-AEEF-1EF4F2C23253}">
      <text>
        <r>
          <rPr>
            <b/>
            <sz val="9"/>
            <color indexed="81"/>
            <rFont val="Tahoma"/>
            <family val="2"/>
          </rPr>
          <t xml:space="preserve">Dean, Breanna (CHFS DMS DFM):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SFY 25 Eligibles
MAP - 912,350
ACA - 492,098
MCHIP - 86,197
SCHIP - 52,831
TTL - 1,543,476</t>
        </r>
      </text>
    </comment>
  </commentList>
</comments>
</file>

<file path=xl/sharedStrings.xml><?xml version="1.0" encoding="utf-8"?>
<sst xmlns="http://schemas.openxmlformats.org/spreadsheetml/2006/main" count="12700" uniqueCount="805">
  <si>
    <t>NON-PROVIDER PAYMENTS (OVERPAYMENTS OF C&amp;R REFUNDS)</t>
  </si>
  <si>
    <t>INPATIENT HOSPITAL ACUTE CARE</t>
  </si>
  <si>
    <t>02-01A</t>
  </si>
  <si>
    <t>INPATIENT HOSPITAL ACUTE CARE - CRITICAL ACCESS</t>
  </si>
  <si>
    <t>02-37</t>
  </si>
  <si>
    <t>MENTAL HOSPITAL</t>
  </si>
  <si>
    <t>03-02A</t>
  </si>
  <si>
    <t>RENAL DIALYSIS CLINIC</t>
  </si>
  <si>
    <t>04-10</t>
  </si>
  <si>
    <t>MODEL WAIVER 1</t>
  </si>
  <si>
    <t>05-19A</t>
  </si>
  <si>
    <t>MODEL WAIVER 2</t>
  </si>
  <si>
    <t>07-19A</t>
  </si>
  <si>
    <t>PSYC RESIDENTAL TREATMENT FACILITY</t>
  </si>
  <si>
    <t>08-02A</t>
  </si>
  <si>
    <t>OUTPATIENT HOSPITAL</t>
  </si>
  <si>
    <t>12-06A</t>
  </si>
  <si>
    <t xml:space="preserve">OUTPATIENT HOSPITAL - EMERGENCY SERVICES </t>
  </si>
  <si>
    <t>12-36</t>
  </si>
  <si>
    <t>AMBULATORY SURGERY</t>
  </si>
  <si>
    <t>13-10</t>
  </si>
  <si>
    <t>HANDS</t>
  </si>
  <si>
    <t>15-24A</t>
  </si>
  <si>
    <t>IMPACT PLUS</t>
  </si>
  <si>
    <t>16-49</t>
  </si>
  <si>
    <t>SPECIALIZED CHILDRENS SERVICE CLINICS</t>
  </si>
  <si>
    <t>17-10</t>
  </si>
  <si>
    <t>ADULT TARGETED CASE MANAGEMENT</t>
  </si>
  <si>
    <t>20-24A</t>
  </si>
  <si>
    <t>CHILDREN TARGETED CASE MANAGEMENT</t>
  </si>
  <si>
    <t>21-24A</t>
  </si>
  <si>
    <t>TITLE V DSS SERVICES</t>
  </si>
  <si>
    <t>22-49</t>
  </si>
  <si>
    <t>SCHOOL BASED HEALTH SERVICES</t>
  </si>
  <si>
    <t>23-39</t>
  </si>
  <si>
    <t>COMM FOR HANDICAPPED CHILDREN (CSHC)</t>
  </si>
  <si>
    <t>24-49</t>
  </si>
  <si>
    <t>INSTITUTIONAL-ICF</t>
  </si>
  <si>
    <t>25-03A</t>
  </si>
  <si>
    <t>INSTITUTIONAL- ICF/MR</t>
  </si>
  <si>
    <t>26-04A</t>
  </si>
  <si>
    <t>CASE MIX- NURSING FACILITY</t>
  </si>
  <si>
    <t>27-03A</t>
  </si>
  <si>
    <t>TARGETED CASE MANAGEMENT</t>
  </si>
  <si>
    <t>28-24A</t>
  </si>
  <si>
    <t>PREVENTIVE SERVICES</t>
  </si>
  <si>
    <t>29-34</t>
  </si>
  <si>
    <t>FIRST STEPS/EARLY INTERVENTION</t>
  </si>
  <si>
    <t>30-49</t>
  </si>
  <si>
    <t>EPSDT RELATED SERVICES</t>
  </si>
  <si>
    <t>32-15</t>
  </si>
  <si>
    <t>INSTITUTIONAL- SNF</t>
  </si>
  <si>
    <t>33-03A</t>
  </si>
  <si>
    <t>CLINICAL SOCIAL WORKER</t>
  </si>
  <si>
    <t>34-10</t>
  </si>
  <si>
    <t>35-09A</t>
  </si>
  <si>
    <t>OTHER LAB &amp; X-RAY</t>
  </si>
  <si>
    <t>36-11</t>
  </si>
  <si>
    <t>PHYSICAL THERAPIST XOVER</t>
  </si>
  <si>
    <t>37-30</t>
  </si>
  <si>
    <t>OCCUPATIONAL THERAPIST</t>
  </si>
  <si>
    <t>38-31</t>
  </si>
  <si>
    <t>PSYCHOLOGIST XOVER</t>
  </si>
  <si>
    <t>39-09A</t>
  </si>
  <si>
    <t xml:space="preserve">DME SUPPLIER </t>
  </si>
  <si>
    <t>40-12</t>
  </si>
  <si>
    <t>DME SUPPLIER - PROSTHETIC DEVICES, DENTURES, EYEGLASSES</t>
  </si>
  <si>
    <t>40-33</t>
  </si>
  <si>
    <t>PRIMARY CARE</t>
  </si>
  <si>
    <t>41-10</t>
  </si>
  <si>
    <t>PRIMARY CARE - FQHC</t>
  </si>
  <si>
    <t>41-28</t>
  </si>
  <si>
    <t>PRIMARY CARE - KENPAC &amp; LOCKIN</t>
  </si>
  <si>
    <t>41-25</t>
  </si>
  <si>
    <t>COMMUNITY MENTAL HEALTH</t>
  </si>
  <si>
    <t>42-10</t>
  </si>
  <si>
    <t>RURAL HEALTH CLINIC</t>
  </si>
  <si>
    <t>43-16</t>
  </si>
  <si>
    <t>RURAL HEALTH CLINIC-KENPAC &amp; LOCK-IN</t>
  </si>
  <si>
    <t>43-25</t>
  </si>
  <si>
    <t>NURSE MIDWIFE</t>
  </si>
  <si>
    <t>44-35</t>
  </si>
  <si>
    <t>FAMILY PLANNING SERVICES</t>
  </si>
  <si>
    <t>45-10</t>
  </si>
  <si>
    <t>HOME HEALTH SERVICES</t>
  </si>
  <si>
    <t>46-12</t>
  </si>
  <si>
    <t>INDEPENDENT LAB</t>
  </si>
  <si>
    <t>47-11</t>
  </si>
  <si>
    <t>EPSDT</t>
  </si>
  <si>
    <t>48-15</t>
  </si>
  <si>
    <t>BIRTHING CENTERS</t>
  </si>
  <si>
    <t>49-49</t>
  </si>
  <si>
    <t>SCL-SUPPORTS FOR COMMUNITY LIVING WAIVER</t>
  </si>
  <si>
    <t>50-19A</t>
  </si>
  <si>
    <t>MICHELE P. WAIVER</t>
  </si>
  <si>
    <t>51-19A</t>
  </si>
  <si>
    <t>HOME &amp; COMMUNITY BASED WAIVER</t>
  </si>
  <si>
    <t>52-19A</t>
  </si>
  <si>
    <t>HOME &amp; COMM BASED ADULT DAY CARE</t>
  </si>
  <si>
    <t>53-19A</t>
  </si>
  <si>
    <t>NURSE ANESTHETIST</t>
  </si>
  <si>
    <t>54-38</t>
  </si>
  <si>
    <t>HOSPICE</t>
  </si>
  <si>
    <t>55-26</t>
  </si>
  <si>
    <t>HOME CARE WAIVER</t>
  </si>
  <si>
    <t>57-19A</t>
  </si>
  <si>
    <t>DEPARTMENT OF TRANSPORTATION (DOT) PARTNERSHIP</t>
  </si>
  <si>
    <t>58-19A</t>
  </si>
  <si>
    <t>PERSONAL CARE WAIVER</t>
  </si>
  <si>
    <t>59-19A</t>
  </si>
  <si>
    <t>BRAIN INJURY</t>
  </si>
  <si>
    <t>60-19A</t>
  </si>
  <si>
    <t>ABI LTC WAIVER</t>
  </si>
  <si>
    <t>61-19A</t>
  </si>
  <si>
    <t>TRANSPORTATION</t>
  </si>
  <si>
    <t>62-49</t>
  </si>
  <si>
    <t>NON-EMERGENCY TRANSPORTATION</t>
  </si>
  <si>
    <t>63-29</t>
  </si>
  <si>
    <t>PHARMACY</t>
  </si>
  <si>
    <t>64-07</t>
  </si>
  <si>
    <t>MFP WAIVER (PRE-TRANSITION)</t>
  </si>
  <si>
    <t>65-19A</t>
  </si>
  <si>
    <t>MFP WAIVER (POST-TRANSITION)</t>
  </si>
  <si>
    <t>66-19A</t>
  </si>
  <si>
    <t>VISION</t>
  </si>
  <si>
    <t>67-09A</t>
  </si>
  <si>
    <t>VISION - EYEGLASSES</t>
  </si>
  <si>
    <t>67-33</t>
  </si>
  <si>
    <t>DENTAL SERVICES</t>
  </si>
  <si>
    <t>72-08</t>
  </si>
  <si>
    <t>PHYSICIAN SERVICES</t>
  </si>
  <si>
    <t>74-05A</t>
  </si>
  <si>
    <t>PHYSICIAN SERVICES- KENPAC &amp; LOCK-IN</t>
  </si>
  <si>
    <t>74-25</t>
  </si>
  <si>
    <t>CERTIFIED NURSE PRACTIONER- KENPAC &amp; LOCK-IN</t>
  </si>
  <si>
    <t>75-25</t>
  </si>
  <si>
    <t>CERTIFIED NURSE PRACTIONER</t>
  </si>
  <si>
    <t>75-38</t>
  </si>
  <si>
    <t>HEARING AID DEALER</t>
  </si>
  <si>
    <t>81-32</t>
  </si>
  <si>
    <t>PODIATRY</t>
  </si>
  <si>
    <t>88-09A</t>
  </si>
  <si>
    <t>COMP OUTPATIENT REHAB FACILITY (CORF)</t>
  </si>
  <si>
    <t>90-40</t>
  </si>
  <si>
    <t>PSYCH DPU- (DISTINCT PART UNIT)</t>
  </si>
  <si>
    <t>92-01A</t>
  </si>
  <si>
    <t>REHAB DPU- (DISTINCT PART UNIT)</t>
  </si>
  <si>
    <t>93-01A</t>
  </si>
  <si>
    <t>PHYSICIAN ASSISTANT</t>
  </si>
  <si>
    <t>94-49</t>
  </si>
  <si>
    <t>MANAGED CARE PHYSICAL HEALTH</t>
  </si>
  <si>
    <t>96-18A</t>
  </si>
  <si>
    <t>MANAGED CARE BEHAVIORAL HEALTH</t>
  </si>
  <si>
    <t>97-18B1</t>
  </si>
  <si>
    <t xml:space="preserve">MANAGED CARE </t>
  </si>
  <si>
    <t>98-18A</t>
  </si>
  <si>
    <t xml:space="preserve">CASH RELATED OR DEFAULT WITHHOLDING </t>
  </si>
  <si>
    <t>99</t>
  </si>
  <si>
    <t>ATTORNEY FEES</t>
  </si>
  <si>
    <t>INSURANCE PREMIUMS</t>
  </si>
  <si>
    <t>PART D PAYMENTS (CLAWBACK)</t>
  </si>
  <si>
    <t>SUPPLEMENTAL MEDICAL INSURANCE (SMI)</t>
  </si>
  <si>
    <t>QI1 PAYMENTS</t>
  </si>
  <si>
    <t>QI2 PAYMENTS</t>
  </si>
  <si>
    <t>DRUG REBATE</t>
  </si>
  <si>
    <t xml:space="preserve">HEALTH INFORMATION TECHNOLOGY/ELECTRONIC HEALTH RECORD   (HIT/EHR)  </t>
  </si>
  <si>
    <t>TOTAL FOR ALL CATEGORIES OF SERVICES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</si>
  <si>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</si>
  <si>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</si>
  <si>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</si>
  <si>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</si>
  <si>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</si>
  <si>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</si>
  <si>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</si>
  <si>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</si>
  <si>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</si>
  <si>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</si>
  <si>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</si>
  <si>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</si>
  <si>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SUMMARY MAP</t>
  </si>
  <si>
    <t>SUMMARY ACA</t>
  </si>
  <si>
    <t>SUMMARY MCHIP</t>
  </si>
  <si>
    <t>SUMMARY SCHIP</t>
  </si>
  <si>
    <t>SUMMARY BY COS</t>
  </si>
  <si>
    <t>ANNUAL TOTAL</t>
  </si>
  <si>
    <t>TOTAL</t>
  </si>
  <si>
    <t>KCHIP</t>
  </si>
  <si>
    <t>% of KCHIP Expended</t>
  </si>
  <si>
    <t xml:space="preserve">% of Total Expended </t>
  </si>
  <si>
    <t>% OF DRUG REBATE</t>
  </si>
  <si>
    <t>% EXCLUDING DSH</t>
  </si>
  <si>
    <t>DEPARTMENT FOR MEDICAID SERVICES</t>
  </si>
  <si>
    <t>SUMMARY OF EXPENDITURES AND ELIGIBLES</t>
  </si>
  <si>
    <t>Expenditures</t>
  </si>
  <si>
    <t>Eligibles</t>
  </si>
  <si>
    <t>Actual</t>
  </si>
  <si>
    <t xml:space="preserve">TOTAL PROGRAM </t>
  </si>
  <si>
    <t>PMPM</t>
  </si>
  <si>
    <t>Total Actual Cost</t>
  </si>
  <si>
    <t>ELIGIBLES</t>
  </si>
  <si>
    <t>WOODWORK</t>
  </si>
  <si>
    <t>EXPANSION</t>
  </si>
  <si>
    <t>TRADITIONAL KAMES</t>
  </si>
  <si>
    <t>TRADITIONAL HBE</t>
  </si>
  <si>
    <t>KAMES HBE</t>
  </si>
  <si>
    <t>OLD KAMES  HBE</t>
  </si>
  <si>
    <t>MEDICAID</t>
  </si>
  <si>
    <t>CHIP</t>
  </si>
  <si>
    <t>Department for Medicaid Services</t>
  </si>
  <si>
    <t>Budget to Actual Expenditure Comparison</t>
  </si>
  <si>
    <t>Expenditure Category</t>
  </si>
  <si>
    <t>Budget</t>
  </si>
  <si>
    <t>Unexpended Balance</t>
  </si>
  <si>
    <t>% Unexpended</t>
  </si>
  <si>
    <t>Administration:</t>
  </si>
  <si>
    <t xml:space="preserve">1 -Personnel Costs:     </t>
  </si>
  <si>
    <t>Salaries</t>
  </si>
  <si>
    <t xml:space="preserve">                          Other</t>
  </si>
  <si>
    <t>3 - Operating Expenses</t>
  </si>
  <si>
    <t>4 - Grants, Loans, Benefits</t>
  </si>
  <si>
    <t>5 - Debt Service</t>
  </si>
  <si>
    <t>6 - Capital Outlay</t>
  </si>
  <si>
    <t>7 - Capital Projects Outlay</t>
  </si>
  <si>
    <t>Total Administration</t>
  </si>
  <si>
    <t>Benefits:</t>
  </si>
  <si>
    <t>EXPENDITURES BY  CATEGORY OF SERVICES</t>
  </si>
  <si>
    <t>Type of Service</t>
  </si>
  <si>
    <t>Mandatory</t>
  </si>
  <si>
    <t>Inpatient Hospital</t>
  </si>
  <si>
    <t>DSH - Acute Care Hospitals</t>
  </si>
  <si>
    <t>* Psych Distinct Part Unit - Acute Care Hospitals</t>
  </si>
  <si>
    <t xml:space="preserve">* Rehab Distinct Part Unit - Acute Care Hospials </t>
  </si>
  <si>
    <t xml:space="preserve">* Supplemental Payments (IOA) </t>
  </si>
  <si>
    <t>Outpatient Hospital</t>
  </si>
  <si>
    <t>Physicians</t>
  </si>
  <si>
    <t>Nursing Facilities</t>
  </si>
  <si>
    <t>Home Health</t>
  </si>
  <si>
    <t>Durable Medical Equipment (DME)</t>
  </si>
  <si>
    <t xml:space="preserve">Family Planning </t>
  </si>
  <si>
    <t>EPSDT - Screens</t>
  </si>
  <si>
    <t>EPSDT - Related</t>
  </si>
  <si>
    <t>Laboratories</t>
  </si>
  <si>
    <t>Dental</t>
  </si>
  <si>
    <t>Non-Emergency Transportation</t>
  </si>
  <si>
    <t>Ambulance</t>
  </si>
  <si>
    <t>Vision</t>
  </si>
  <si>
    <t>Hearing</t>
  </si>
  <si>
    <t>Primary Care (FQHC)</t>
  </si>
  <si>
    <t>Rural Health</t>
  </si>
  <si>
    <t>Qualified Medicare Beneficiaries (QMBs)*</t>
  </si>
  <si>
    <t>Nurse Practitioner/Midwife</t>
  </si>
  <si>
    <t xml:space="preserve">            Subtotal:  </t>
  </si>
  <si>
    <t>Optional</t>
  </si>
  <si>
    <t>Pharmacy</t>
  </si>
  <si>
    <t>Community Mental Health Centers</t>
  </si>
  <si>
    <t>Mental Hospital</t>
  </si>
  <si>
    <t>DSH - Mental Hospital</t>
  </si>
  <si>
    <t>Psychiatric Residential Treatment Facilities (PRTF)</t>
  </si>
  <si>
    <t>Renal Dialysis</t>
  </si>
  <si>
    <t>Podiatry</t>
  </si>
  <si>
    <t>Support for Community Living</t>
  </si>
  <si>
    <t>Home &amp; Community Based Services</t>
  </si>
  <si>
    <t>Adult Day Care</t>
  </si>
  <si>
    <t>Model Waivers</t>
  </si>
  <si>
    <t>Hospice</t>
  </si>
  <si>
    <t>Preventive</t>
  </si>
  <si>
    <t>Children with Special Health Care Needs</t>
  </si>
  <si>
    <t>Targeted Case Mgmt. - Emotionally Disturbed Child</t>
  </si>
  <si>
    <t>Targeted Case Mgmt. - Mentally Ill Adults</t>
  </si>
  <si>
    <t>Other Lab/X-Ray</t>
  </si>
  <si>
    <t>Nurse Anesthetist</t>
  </si>
  <si>
    <t>Title V/DCBS</t>
  </si>
  <si>
    <t>School-Based Services</t>
  </si>
  <si>
    <t>Early Intervention - First Steps</t>
  </si>
  <si>
    <t>Brain Injury</t>
  </si>
  <si>
    <t>Brain Injury Long Term Care</t>
  </si>
  <si>
    <t>Home Care Waiver</t>
  </si>
  <si>
    <t>Michelle P. Waiver</t>
  </si>
  <si>
    <t>Money Follows The Person Post-Transition</t>
  </si>
  <si>
    <t>Money Follows The Person Benefits</t>
  </si>
  <si>
    <t xml:space="preserve">Money Follows The Person Enhanced Benefits </t>
  </si>
  <si>
    <t>Personal Care Assistance</t>
  </si>
  <si>
    <t>Chiropractic</t>
  </si>
  <si>
    <t>Specialized Children's Service Clinics</t>
  </si>
  <si>
    <t>Impact Plus</t>
  </si>
  <si>
    <t>Managed Care</t>
  </si>
  <si>
    <t>Managed Care - Physical Health</t>
  </si>
  <si>
    <t>Managed Care - Behavioral Health</t>
  </si>
  <si>
    <t xml:space="preserve">MCO's </t>
  </si>
  <si>
    <t>Empower Transportation</t>
  </si>
  <si>
    <t>Special Expenditures/Offsets</t>
  </si>
  <si>
    <t>KenPAC</t>
  </si>
  <si>
    <t>Cost Settlements</t>
  </si>
  <si>
    <t>Insurance Premiums.</t>
  </si>
  <si>
    <t>Supplementary Medical Insurance (SMI)</t>
  </si>
  <si>
    <t>Part D Medicare Clawback</t>
  </si>
  <si>
    <t>Consumer Directed Options</t>
  </si>
  <si>
    <t>Non-Provider Payments</t>
  </si>
  <si>
    <t>Drug Rebate</t>
  </si>
  <si>
    <t>QI1 Payments</t>
  </si>
  <si>
    <t>QI2 Payments</t>
  </si>
  <si>
    <t>Health Information Technology (HIT)</t>
  </si>
  <si>
    <t>Redeposits and Other Adjustments</t>
  </si>
  <si>
    <t xml:space="preserve">KCHIP:  </t>
  </si>
  <si>
    <t xml:space="preserve">TOTAL:  </t>
  </si>
  <si>
    <t>Source of Data:  Weekly payment cycles and manually processed payments.</t>
  </si>
  <si>
    <t>Data has been reconciled to the Enhanced Statewide Management Administrative Reporting System (eMARS)</t>
  </si>
  <si>
    <t>CHIROPRACTOR</t>
  </si>
  <si>
    <t xml:space="preserve">Money Follows The Person Pre-Transition </t>
  </si>
  <si>
    <t xml:space="preserve"> MONTHLY ELIGIBLES:   </t>
  </si>
  <si>
    <t xml:space="preserve">AVERAGE COST PER ELIGIBLE PER MONTH:   </t>
  </si>
  <si>
    <t>MFP PAYMENTS</t>
  </si>
  <si>
    <t>ACA EXPANSION</t>
  </si>
  <si>
    <t>BEHAV HEALTH - MULTI GROUP</t>
  </si>
  <si>
    <t>68-40</t>
  </si>
  <si>
    <t>80-40</t>
  </si>
  <si>
    <t>LICENSED PROFESSIONAL CLINIC COUNSELOR</t>
  </si>
  <si>
    <t>79-32</t>
  </si>
  <si>
    <t>SPEECH THERAPY</t>
  </si>
  <si>
    <t>MFP 100% GENERAL (WCFC)</t>
  </si>
  <si>
    <t>ACCOUNTING ADJUSTMENTS</t>
  </si>
  <si>
    <t xml:space="preserve">TOTAL MEDICAID.:  </t>
  </si>
  <si>
    <t>MEDICAL TRANSPORTATION</t>
  </si>
  <si>
    <t>DISPROPORTIONATE SHARE HOSPITAL PAYMENTS (DSH)</t>
  </si>
  <si>
    <t>SPECIALIZED CLINICS</t>
  </si>
  <si>
    <t>10-10</t>
  </si>
  <si>
    <t>PRIVATE DUTY NURSING</t>
  </si>
  <si>
    <t>18-41</t>
  </si>
  <si>
    <t>Specialized Clinics</t>
  </si>
  <si>
    <t>Private Duty Nursing</t>
  </si>
  <si>
    <t>LICENSED PSYCHOLOGICAL PRACTITIONER</t>
  </si>
  <si>
    <t>84-40</t>
  </si>
  <si>
    <t>LICENSED PSYCHOLOGICAL PRATITIONER</t>
  </si>
  <si>
    <t>Licensed Psychological Practitioner</t>
  </si>
  <si>
    <t>09</t>
  </si>
  <si>
    <t>BEHAVIORAL HEALTH SERVICES ORGANIZATION</t>
  </si>
  <si>
    <t>BEHAVIORAA HEALTH SERVICES ORGANIZATION</t>
  </si>
  <si>
    <t>SPECIALIZED IC CLINICS</t>
  </si>
  <si>
    <t>BEHAVIORAL HEALTH SERVICES ORGANIZATIONS</t>
  </si>
  <si>
    <t>SPEECH THERAPY +</t>
  </si>
  <si>
    <t>LICENSED PROFESSIONAL ART THERAPIST</t>
  </si>
  <si>
    <t>69-40</t>
  </si>
  <si>
    <t>OSTEOPATHIC SERVICES</t>
  </si>
  <si>
    <t>73-05A</t>
  </si>
  <si>
    <t>LICENSED PROFEAASIONAL ART THERAPIST</t>
  </si>
  <si>
    <t>LICENSED PROFESSIONAL ARE THERAPIST</t>
  </si>
  <si>
    <t>LICENSED PROFSSIONAL ART THERAPIST</t>
  </si>
  <si>
    <t>Osteopathic Services</t>
  </si>
  <si>
    <t>LICENSED MARRAGE AND FAMILY THERAPITS</t>
  </si>
  <si>
    <t>Licensed Marrage and Family Therapist</t>
  </si>
  <si>
    <t>Licensed Professional Art Therapist (LPAT)</t>
  </si>
  <si>
    <t>83-40</t>
  </si>
  <si>
    <t>LICENSED MARRIAGE AND FAMILY THERAPIST</t>
  </si>
  <si>
    <t>LICENSED MARRAGE AND FAMILY THERAPIST</t>
  </si>
  <si>
    <t>Intergovernmental Transfer Payments (IGT)</t>
  </si>
  <si>
    <t>MFP ENHANCED BENEFITS</t>
  </si>
  <si>
    <t>73-05</t>
  </si>
  <si>
    <t>748</t>
  </si>
  <si>
    <t>CR</t>
  </si>
  <si>
    <t>1700000379</t>
  </si>
  <si>
    <t>WC00</t>
  </si>
  <si>
    <t>WCBA</t>
  </si>
  <si>
    <t>4</t>
  </si>
  <si>
    <t>E464</t>
  </si>
  <si>
    <t>Money returned from attempted Medicaid Benefits FFY 15 payback</t>
  </si>
  <si>
    <t>Money returned from attempted Medicaid FFY 15 payback</t>
  </si>
  <si>
    <t>GAX</t>
  </si>
  <si>
    <t>1600106589</t>
  </si>
  <si>
    <t>PMS FY15 RECONCILLIATION _x000D_
XIS-MAP15</t>
  </si>
  <si>
    <t>PMS FY15 RECONCILLIATION</t>
  </si>
  <si>
    <t>1700001530</t>
  </si>
  <si>
    <t>REPAYMENT OF XIX-MAP15</t>
  </si>
  <si>
    <t>1600045037</t>
  </si>
  <si>
    <t>WCBW</t>
  </si>
  <si>
    <t>MCO RISK CORRIDOR ADJUSTMENT</t>
  </si>
  <si>
    <t>1600000154</t>
  </si>
  <si>
    <t>PMS FY14 RECONCILLIATION _x000D_
XIS-MAP14</t>
  </si>
  <si>
    <t>PMS FY14 RECONCILLIATION</t>
  </si>
  <si>
    <t>FY</t>
  </si>
  <si>
    <t>FM</t>
  </si>
  <si>
    <t>Dept</t>
  </si>
  <si>
    <t>Jrnl Doc Code</t>
  </si>
  <si>
    <t>Jrnl Doc ID</t>
  </si>
  <si>
    <t>Doc Header Record Date</t>
  </si>
  <si>
    <t>Function</t>
  </si>
  <si>
    <t>Sub-Function</t>
  </si>
  <si>
    <t>Object Type</t>
  </si>
  <si>
    <t>Object</t>
  </si>
  <si>
    <t>Jrnl Posting Amt</t>
  </si>
  <si>
    <t>Jrnl Doc Accounting Line Desc</t>
  </si>
  <si>
    <t>Doc Header Description</t>
  </si>
  <si>
    <t>CMS Payment Management System Reconciliation for Prior FFY</t>
  </si>
  <si>
    <t xml:space="preserve">CERTIFIED NURSE PRACTIONER- KENPAC &amp; LOCK-IN </t>
  </si>
  <si>
    <t>CERTIFIED NURSE PRACTIONER-KENPAC &amp; LOCK-IN</t>
  </si>
  <si>
    <t>MONTHLY SUMMARY REPORT OF MAP EXPENDITURES</t>
  </si>
  <si>
    <t>FOR FIRST MONTH OF THIS QUARTER</t>
  </si>
  <si>
    <t>MAP 64 - REGULAR BENEFITS</t>
  </si>
  <si>
    <t>=</t>
  </si>
  <si>
    <t>CATEGORY OF SERVICE</t>
  </si>
  <si>
    <t>SUB-TOTAL</t>
  </si>
  <si>
    <t>GRAND-TOTAL</t>
  </si>
  <si>
    <t>FROM</t>
  </si>
  <si>
    <t>AUTOMATED</t>
  </si>
  <si>
    <t>MANUAL</t>
  </si>
  <si>
    <t>FOR</t>
  </si>
  <si>
    <t>CYCLE DATES</t>
  </si>
  <si>
    <t>ADJUSTMENTS</t>
  </si>
  <si>
    <t>MONTH 1</t>
  </si>
  <si>
    <t>Overpayments of C &amp; R Refunds</t>
  </si>
  <si>
    <t>00</t>
  </si>
  <si>
    <t>Inpatient Hospital-General</t>
  </si>
  <si>
    <t>0201A</t>
  </si>
  <si>
    <t>0237</t>
  </si>
  <si>
    <t>Inpatient Hospital-Mental</t>
  </si>
  <si>
    <t>0302A</t>
  </si>
  <si>
    <t>Inpatient Hosp-Renal Dialysis</t>
  </si>
  <si>
    <t>0410</t>
  </si>
  <si>
    <t>Model Waiver 1</t>
  </si>
  <si>
    <t>0519A</t>
  </si>
  <si>
    <t>Inpatient Hosp-Tuberculosis</t>
  </si>
  <si>
    <t>0602A</t>
  </si>
  <si>
    <t>Model Waiver 2</t>
  </si>
  <si>
    <t>0719A</t>
  </si>
  <si>
    <t>Psyc Residential Treatment</t>
  </si>
  <si>
    <t>0802A</t>
  </si>
  <si>
    <t>Behavioral Health Services Organization</t>
  </si>
  <si>
    <t>0940</t>
  </si>
  <si>
    <t>Spec IC Clinc</t>
  </si>
  <si>
    <t>1010</t>
  </si>
  <si>
    <t>Outpatient Hospital-General</t>
  </si>
  <si>
    <t>1206A</t>
  </si>
  <si>
    <t>1236</t>
  </si>
  <si>
    <t>Ambulatory Surgical Center</t>
  </si>
  <si>
    <t>1310</t>
  </si>
  <si>
    <t>1524A</t>
  </si>
  <si>
    <t>1649</t>
  </si>
  <si>
    <t>Specialized Childrens Services Clinics</t>
  </si>
  <si>
    <t>1710</t>
  </si>
  <si>
    <t>Private Duty Nurse</t>
  </si>
  <si>
    <t>1841</t>
  </si>
  <si>
    <t>Adult Targeted Case Management</t>
  </si>
  <si>
    <t>2024A</t>
  </si>
  <si>
    <t>Child Targeted Case Management</t>
  </si>
  <si>
    <t>2124A</t>
  </si>
  <si>
    <t>DSS Services</t>
  </si>
  <si>
    <t>2249</t>
  </si>
  <si>
    <t>School Based Services</t>
  </si>
  <si>
    <t>2339</t>
  </si>
  <si>
    <t>Comm for Handicapped Children</t>
  </si>
  <si>
    <t>2449</t>
  </si>
  <si>
    <t>Intermediate Care Fac-General</t>
  </si>
  <si>
    <t>2503A</t>
  </si>
  <si>
    <t>Intermediate Care Fac-Mental</t>
  </si>
  <si>
    <t>2604A</t>
  </si>
  <si>
    <t>Case Mix</t>
  </si>
  <si>
    <t>2703A</t>
  </si>
  <si>
    <t>Targeted Case Management</t>
  </si>
  <si>
    <t>2824A</t>
  </si>
  <si>
    <t>Preventive Services</t>
  </si>
  <si>
    <t>2934</t>
  </si>
  <si>
    <t>First Steps Early Intervention</t>
  </si>
  <si>
    <t>3049</t>
  </si>
  <si>
    <t>EPSDT Related</t>
  </si>
  <si>
    <t>3215</t>
  </si>
  <si>
    <t>Skill Nursing Home-General</t>
  </si>
  <si>
    <t>3303A</t>
  </si>
  <si>
    <t>Clinical Social Worker</t>
  </si>
  <si>
    <t>3410</t>
  </si>
  <si>
    <t>Chiropractor</t>
  </si>
  <si>
    <t>3509A</t>
  </si>
  <si>
    <t>X-Ray Supplier</t>
  </si>
  <si>
    <t>3611</t>
  </si>
  <si>
    <t>Physical Therapist</t>
  </si>
  <si>
    <t>3730</t>
  </si>
  <si>
    <t>Occupational Therapist</t>
  </si>
  <si>
    <t>3831</t>
  </si>
  <si>
    <t>Psychologist</t>
  </si>
  <si>
    <t>3909A</t>
  </si>
  <si>
    <t>DME Supplier</t>
  </si>
  <si>
    <t>4012</t>
  </si>
  <si>
    <t>4033</t>
  </si>
  <si>
    <t>Primary Care</t>
  </si>
  <si>
    <t>4110</t>
  </si>
  <si>
    <t>4128</t>
  </si>
  <si>
    <t>4125</t>
  </si>
  <si>
    <t>Clinic Services-Mental</t>
  </si>
  <si>
    <t>4210</t>
  </si>
  <si>
    <t>4316</t>
  </si>
  <si>
    <t>4325</t>
  </si>
  <si>
    <t>Nurse Midwife</t>
  </si>
  <si>
    <t>4435</t>
  </si>
  <si>
    <t>Family Planning Services</t>
  </si>
  <si>
    <t>4510</t>
  </si>
  <si>
    <t>Home Health Services</t>
  </si>
  <si>
    <t>4612</t>
  </si>
  <si>
    <t>Other (Independent) Lab &amp; X-Ray</t>
  </si>
  <si>
    <t>4711</t>
  </si>
  <si>
    <t>Screening (EPSDT)</t>
  </si>
  <si>
    <t>4815</t>
  </si>
  <si>
    <t>Birthing Centers</t>
  </si>
  <si>
    <t>4949</t>
  </si>
  <si>
    <t>Mental Retardation</t>
  </si>
  <si>
    <t>5019A</t>
  </si>
  <si>
    <t>Michele P</t>
  </si>
  <si>
    <t>5119A</t>
  </si>
  <si>
    <t>Home &amp; Community Based Waivers</t>
  </si>
  <si>
    <t>5219A</t>
  </si>
  <si>
    <t>Home &amp; Comm Based Adult Day Care</t>
  </si>
  <si>
    <t>5319A</t>
  </si>
  <si>
    <t>5438</t>
  </si>
  <si>
    <t>5526</t>
  </si>
  <si>
    <t>5719A</t>
  </si>
  <si>
    <t>Non-Emergency Trans - DOT</t>
  </si>
  <si>
    <t>5819A</t>
  </si>
  <si>
    <t>5829</t>
  </si>
  <si>
    <t>Personal Care Waiver</t>
  </si>
  <si>
    <t>5919A</t>
  </si>
  <si>
    <t>6019A</t>
  </si>
  <si>
    <t>ABI LTC</t>
  </si>
  <si>
    <t>6119A</t>
  </si>
  <si>
    <t>Transportation-Ambulance</t>
  </si>
  <si>
    <t>6249</t>
  </si>
  <si>
    <t>Transportation-Non-Emergency</t>
  </si>
  <si>
    <t>6329</t>
  </si>
  <si>
    <t>Prescribed Drugs</t>
  </si>
  <si>
    <t>6407</t>
  </si>
  <si>
    <t>MFP Pretransition</t>
  </si>
  <si>
    <t>6519A</t>
  </si>
  <si>
    <t>MFP Post Transition</t>
  </si>
  <si>
    <t>6619A</t>
  </si>
  <si>
    <t>Vision Care-Optom &amp; Optic</t>
  </si>
  <si>
    <t>6709A</t>
  </si>
  <si>
    <t>6733</t>
  </si>
  <si>
    <t>Behav Health Multi Group</t>
  </si>
  <si>
    <t>6840</t>
  </si>
  <si>
    <t>Dental Services</t>
  </si>
  <si>
    <t>7208</t>
  </si>
  <si>
    <t>7305A</t>
  </si>
  <si>
    <t>Physician Services</t>
  </si>
  <si>
    <t>7405A</t>
  </si>
  <si>
    <t>7425</t>
  </si>
  <si>
    <t>Certified Nurse Practitioner</t>
  </si>
  <si>
    <t>7538</t>
  </si>
  <si>
    <t>7525</t>
  </si>
  <si>
    <t>Speech Therapy</t>
  </si>
  <si>
    <t>7932</t>
  </si>
  <si>
    <t>Licensed Prof Clinic Cou</t>
  </si>
  <si>
    <t>8040</t>
  </si>
  <si>
    <t>Audiology</t>
  </si>
  <si>
    <t>8132</t>
  </si>
  <si>
    <t xml:space="preserve">Licensed Marriage and Family Therapist </t>
  </si>
  <si>
    <t>8340</t>
  </si>
  <si>
    <t>8440</t>
  </si>
  <si>
    <t>Podiatrist Services</t>
  </si>
  <si>
    <t>8809A</t>
  </si>
  <si>
    <t>Comp Outpatient Rehab Facility</t>
  </si>
  <si>
    <t>9040</t>
  </si>
  <si>
    <t>Psych Distinct Part Unit</t>
  </si>
  <si>
    <t>9201A</t>
  </si>
  <si>
    <t>Rehab Distincy Part Unit</t>
  </si>
  <si>
    <t>9301A</t>
  </si>
  <si>
    <t>Physician Assistant</t>
  </si>
  <si>
    <t>9449</t>
  </si>
  <si>
    <t>Managed Care Physical Health</t>
  </si>
  <si>
    <t>9618A</t>
  </si>
  <si>
    <t>9818A</t>
  </si>
  <si>
    <t>Managed Care Behavioral Health</t>
  </si>
  <si>
    <t>ATTORNEY INCENTIVES</t>
  </si>
  <si>
    <t>BB49</t>
  </si>
  <si>
    <t>Hospital Insurance Premiums</t>
  </si>
  <si>
    <t>AA</t>
  </si>
  <si>
    <t>MED. TRANS</t>
  </si>
  <si>
    <t>SMI</t>
  </si>
  <si>
    <t>QQ</t>
  </si>
  <si>
    <t>STERILIZATIONS</t>
  </si>
  <si>
    <t>DRUG REBATES</t>
  </si>
  <si>
    <t>RB</t>
  </si>
  <si>
    <t>-</t>
  </si>
  <si>
    <t>Total All Categories</t>
  </si>
  <si>
    <t>Ck figure with total</t>
  </si>
  <si>
    <t>FOR SECOND MONTH OF THIS QUARTER</t>
  </si>
  <si>
    <t>MONTH 2</t>
  </si>
  <si>
    <t>FOR THIRD MONTH OF THIS QUARTER</t>
  </si>
  <si>
    <t>MONTH 3</t>
  </si>
  <si>
    <t>July 2015</t>
  </si>
  <si>
    <t>August 2015</t>
  </si>
  <si>
    <t>September 2015</t>
  </si>
  <si>
    <t>BB</t>
  </si>
  <si>
    <t>CC</t>
  </si>
  <si>
    <t>DD</t>
  </si>
  <si>
    <t>EE</t>
  </si>
  <si>
    <t>October 2015</t>
  </si>
  <si>
    <t>Licensed Professional Art Therapist</t>
  </si>
  <si>
    <t>6940</t>
  </si>
  <si>
    <t>November 2015</t>
  </si>
  <si>
    <t>December 2015</t>
  </si>
  <si>
    <t>January 2016</t>
  </si>
  <si>
    <t>February 2016</t>
  </si>
  <si>
    <t>March 2016</t>
  </si>
  <si>
    <t>April 2016</t>
  </si>
  <si>
    <t>May 2016</t>
  </si>
  <si>
    <t>June 2016</t>
  </si>
  <si>
    <t>DMS ANNUAL</t>
  </si>
  <si>
    <t>Below the line items</t>
  </si>
  <si>
    <t>MAP 64 - ACA Expansion</t>
  </si>
  <si>
    <t>Spec IC Clinic</t>
  </si>
  <si>
    <t>ACA Managed Care Organization</t>
  </si>
  <si>
    <t>Managed Care Behavioral Health E/M</t>
  </si>
  <si>
    <t>9818A1</t>
  </si>
  <si>
    <t>Managed Care Behavioral Health Vac</t>
  </si>
  <si>
    <t>9818A2</t>
  </si>
  <si>
    <t>MAP 64.21 - KCHIP EXPANSION</t>
  </si>
  <si>
    <t>0202</t>
  </si>
  <si>
    <t>0303</t>
  </si>
  <si>
    <t>0412</t>
  </si>
  <si>
    <t>0521</t>
  </si>
  <si>
    <t>0603</t>
  </si>
  <si>
    <t>0721</t>
  </si>
  <si>
    <t>0803</t>
  </si>
  <si>
    <t>1012</t>
  </si>
  <si>
    <t>1206</t>
  </si>
  <si>
    <t>1312</t>
  </si>
  <si>
    <t>1524</t>
  </si>
  <si>
    <t>1625</t>
  </si>
  <si>
    <t>1712</t>
  </si>
  <si>
    <t>2024</t>
  </si>
  <si>
    <t>2124</t>
  </si>
  <si>
    <t>2225</t>
  </si>
  <si>
    <t>2325</t>
  </si>
  <si>
    <t>2425</t>
  </si>
  <si>
    <t>2504</t>
  </si>
  <si>
    <t>2604</t>
  </si>
  <si>
    <t>2704</t>
  </si>
  <si>
    <t>2824</t>
  </si>
  <si>
    <t>2925</t>
  </si>
  <si>
    <t>3025</t>
  </si>
  <si>
    <t>3225</t>
  </si>
  <si>
    <t>3304</t>
  </si>
  <si>
    <t>3425</t>
  </si>
  <si>
    <t>3525</t>
  </si>
  <si>
    <t>3614</t>
  </si>
  <si>
    <t>3725</t>
  </si>
  <si>
    <t>3813</t>
  </si>
  <si>
    <t>3925</t>
  </si>
  <si>
    <t>4019</t>
  </si>
  <si>
    <t>4101A</t>
  </si>
  <si>
    <t>4212</t>
  </si>
  <si>
    <t>4312</t>
  </si>
  <si>
    <t>4301A</t>
  </si>
  <si>
    <t>4411</t>
  </si>
  <si>
    <t>4512</t>
  </si>
  <si>
    <t>4619</t>
  </si>
  <si>
    <t>4714</t>
  </si>
  <si>
    <t>4818</t>
  </si>
  <si>
    <t>4925</t>
  </si>
  <si>
    <t>5021</t>
  </si>
  <si>
    <t>5119</t>
  </si>
  <si>
    <t>5221</t>
  </si>
  <si>
    <t>5321</t>
  </si>
  <si>
    <t>5411</t>
  </si>
  <si>
    <t>5522</t>
  </si>
  <si>
    <t>5721</t>
  </si>
  <si>
    <t>5801A</t>
  </si>
  <si>
    <t>5921</t>
  </si>
  <si>
    <t>6021</t>
  </si>
  <si>
    <t>6121</t>
  </si>
  <si>
    <t>6225</t>
  </si>
  <si>
    <t>6325</t>
  </si>
  <si>
    <t>6408</t>
  </si>
  <si>
    <t>65</t>
  </si>
  <si>
    <t>66</t>
  </si>
  <si>
    <t>6711</t>
  </si>
  <si>
    <t>Behavioral Health</t>
  </si>
  <si>
    <t>7209</t>
  </si>
  <si>
    <t>7305</t>
  </si>
  <si>
    <t>7405</t>
  </si>
  <si>
    <t>7401A</t>
  </si>
  <si>
    <t>7511</t>
  </si>
  <si>
    <t>7501A</t>
  </si>
  <si>
    <t>7913</t>
  </si>
  <si>
    <t>Licensed Prof Clinic Counselor</t>
  </si>
  <si>
    <t>8125</t>
  </si>
  <si>
    <t>8811</t>
  </si>
  <si>
    <t>9025</t>
  </si>
  <si>
    <t>9202</t>
  </si>
  <si>
    <t>9302</t>
  </si>
  <si>
    <t>9425</t>
  </si>
  <si>
    <t>9601A</t>
  </si>
  <si>
    <t>9701A</t>
  </si>
  <si>
    <t>9801A</t>
  </si>
  <si>
    <t>MED. TRANS.</t>
  </si>
  <si>
    <t>MAP 21 - KCHIP</t>
  </si>
  <si>
    <t>Hands</t>
  </si>
  <si>
    <t>1631</t>
  </si>
  <si>
    <t>18</t>
  </si>
  <si>
    <t>2231</t>
  </si>
  <si>
    <t>2331</t>
  </si>
  <si>
    <t>2431</t>
  </si>
  <si>
    <t>2503</t>
  </si>
  <si>
    <t>2703</t>
  </si>
  <si>
    <t>2931</t>
  </si>
  <si>
    <t>3031</t>
  </si>
  <si>
    <t>3431</t>
  </si>
  <si>
    <t>3531</t>
  </si>
  <si>
    <t>3731</t>
  </si>
  <si>
    <t>3931</t>
  </si>
  <si>
    <t>4131</t>
  </si>
  <si>
    <t>4101C</t>
  </si>
  <si>
    <t>4301C</t>
  </si>
  <si>
    <t>4931</t>
  </si>
  <si>
    <t>5121</t>
  </si>
  <si>
    <t>57</t>
  </si>
  <si>
    <t>5801C</t>
  </si>
  <si>
    <t>59</t>
  </si>
  <si>
    <t>60</t>
  </si>
  <si>
    <t>61</t>
  </si>
  <si>
    <t>6231</t>
  </si>
  <si>
    <t>6331</t>
  </si>
  <si>
    <t>6710</t>
  </si>
  <si>
    <t>7401C</t>
  </si>
  <si>
    <t>7501C</t>
  </si>
  <si>
    <t>79</t>
  </si>
  <si>
    <t>8131</t>
  </si>
  <si>
    <t>9031</t>
  </si>
  <si>
    <t>9431</t>
  </si>
  <si>
    <t>9601C</t>
  </si>
  <si>
    <t>9701C</t>
  </si>
  <si>
    <t>9801C</t>
  </si>
  <si>
    <t>MODEL WAIVERS</t>
  </si>
  <si>
    <t>51</t>
  </si>
  <si>
    <t>CERTIFIED NURSE PRACTIONER KENPAC &amp; LOCK_IN</t>
  </si>
  <si>
    <t>TOTAL FIRST SECOND AND THIRD QUARTERS</t>
  </si>
  <si>
    <t>TOTAL FIRST QUARTER</t>
  </si>
  <si>
    <t>AVERAGE FIRST QUARTER</t>
  </si>
  <si>
    <t>AVERAGE SECOND QUARTER</t>
  </si>
  <si>
    <t>AVERAGE FIRST AND SECOND QUARTERS</t>
  </si>
  <si>
    <t>AVERAGE THIRD QUARTER</t>
  </si>
  <si>
    <t>AVERAGE FIRST SECOND AND THIRD QUARTERS</t>
  </si>
  <si>
    <t>AVERAGE FOURTH QUARTER</t>
  </si>
  <si>
    <t>TOTAL SECOND QUARTER</t>
  </si>
  <si>
    <t>TOTAL FIRST AND SECOND QUARTERS</t>
  </si>
  <si>
    <t>TOTAL THIRD QUARTER</t>
  </si>
  <si>
    <t>TOTAL FOURTH QUARTER</t>
  </si>
  <si>
    <r>
      <t xml:space="preserve">MFP PAYMENTS  (100% GENERAL FUND) </t>
    </r>
    <r>
      <rPr>
        <b/>
        <sz val="10"/>
        <color rgb="FF00B050"/>
        <rFont val="Arial"/>
        <family val="2"/>
      </rPr>
      <t>WCFC</t>
    </r>
  </si>
  <si>
    <r>
      <t xml:space="preserve">HEALTH INFORMATION TECHNOLOGY/ELEC HLTH RECORD  (HIT/EHR) </t>
    </r>
    <r>
      <rPr>
        <b/>
        <sz val="10"/>
        <color rgb="FF00B050"/>
        <rFont val="Arial"/>
        <family val="2"/>
      </rPr>
      <t>WCTF</t>
    </r>
    <r>
      <rPr>
        <b/>
        <sz val="10"/>
        <rFont val="Arial"/>
        <family val="2"/>
      </rPr>
      <t xml:space="preserve"> </t>
    </r>
  </si>
  <si>
    <t>HOSPITAL INSURANCE PREMIUMS (FHI)</t>
  </si>
  <si>
    <t xml:space="preserve"> </t>
  </si>
  <si>
    <t xml:space="preserve">  </t>
  </si>
  <si>
    <t>70</t>
  </si>
  <si>
    <t>LICENSED BEHAVIOR ANALYST</t>
  </si>
  <si>
    <t>Licensed Behavior Analyst</t>
  </si>
  <si>
    <r>
      <t xml:space="preserve">QI1 PAYMENTS </t>
    </r>
    <r>
      <rPr>
        <b/>
        <sz val="10"/>
        <color rgb="FF00B050"/>
        <rFont val="Arial"/>
        <family val="2"/>
      </rPr>
      <t xml:space="preserve"> (MMIS Report = BUY-0441-M)</t>
    </r>
  </si>
  <si>
    <r>
      <t xml:space="preserve">MFP ENHANCED FUNDING </t>
    </r>
    <r>
      <rPr>
        <b/>
        <sz val="10"/>
        <color rgb="FF00B050"/>
        <rFont val="Arial"/>
        <family val="2"/>
      </rPr>
      <t>WCFE</t>
    </r>
  </si>
  <si>
    <r>
      <t xml:space="preserve">TRANSPORTATION    </t>
    </r>
    <r>
      <rPr>
        <b/>
        <sz val="10"/>
        <color rgb="FF00B050"/>
        <rFont val="Arial"/>
        <family val="2"/>
      </rPr>
      <t>(Medical Trasportation in eMARS &amp; DGA EXP Rep)</t>
    </r>
  </si>
  <si>
    <t>HOME DELIVERED MEALS</t>
  </si>
  <si>
    <t>56-19</t>
  </si>
  <si>
    <t>Home Delivered Meals</t>
  </si>
  <si>
    <r>
      <t xml:space="preserve">DISPROPORTIONATE SHARE HOSPITAL PAYMENTS (DSH) </t>
    </r>
    <r>
      <rPr>
        <b/>
        <sz val="10"/>
        <color rgb="FF00B050"/>
        <rFont val="Arial"/>
        <family val="2"/>
      </rPr>
      <t>WCBH</t>
    </r>
  </si>
  <si>
    <t>SFY AVERAGE</t>
  </si>
  <si>
    <t>80-25</t>
  </si>
  <si>
    <t>MULTI THERAPY AGENTC -MTA</t>
  </si>
  <si>
    <t>76-32</t>
  </si>
  <si>
    <t>Multi Therapy Agency</t>
  </si>
  <si>
    <t>CUMMULATIVE EXPENDITURE PERCENTAGE</t>
  </si>
  <si>
    <t>RESIDENTIAL CRISIS STABILIZATION CTR (RCSC)</t>
  </si>
  <si>
    <t>31-40</t>
  </si>
  <si>
    <t>Residential Crisis Stabilization Center (RCSC)</t>
  </si>
  <si>
    <t>`</t>
  </si>
  <si>
    <t>RESIDENTIAL CRISIS STABILIZATION UNITS (RCSU)</t>
  </si>
  <si>
    <t>DRG LAWSUIT SETTLEMENT</t>
  </si>
  <si>
    <t>DRG Lawsuit Settlement</t>
  </si>
  <si>
    <t>INSTITUTIONAL- ICF/IDD</t>
  </si>
  <si>
    <t>ICF-IDD</t>
  </si>
  <si>
    <t>71</t>
  </si>
  <si>
    <t>LICENSED ALCOHOL AND DRUG COUNSELOR LADC</t>
  </si>
  <si>
    <t>Licensed Alcohol &amp; Drug Counselor (LADC)</t>
  </si>
  <si>
    <t>INPATIENT HOSPITAL TUBERCULOSIS</t>
  </si>
  <si>
    <t>06-02A</t>
  </si>
  <si>
    <t>PSYC RESIDENTAL TREATMENT FACILITY 2</t>
  </si>
  <si>
    <t>CERTIFIED COMMUNITY BEHAVIORAL HEALTH CLINIC</t>
  </si>
  <si>
    <t>14-02</t>
  </si>
  <si>
    <t>Certified Community Behavioral Health Clinic</t>
  </si>
  <si>
    <t>Ambulatory Surgical</t>
  </si>
  <si>
    <t>PROGRAM OF ALL-INCLUSIVE CARE OF ELDERLY (PACE)</t>
  </si>
  <si>
    <t>91</t>
  </si>
  <si>
    <t>PGROGRAM OF ALL-INCLUSIVE CARE OF ELDERLY (PACE)</t>
  </si>
  <si>
    <t>Program of All-Inclusive Care of Elderly (PACE)</t>
  </si>
  <si>
    <t>CHEMICAL DEPENDENCY</t>
  </si>
  <si>
    <t>11-40</t>
  </si>
  <si>
    <t xml:space="preserve">CHEMICAL DEPENDENCY </t>
  </si>
  <si>
    <t>Chemical Dependency</t>
  </si>
  <si>
    <t>56-21</t>
  </si>
  <si>
    <t>AVERAGE COST PER ELIGIBLE PER MONTH (with Admin)</t>
  </si>
  <si>
    <t>ADMINISTRATIVE EXPENSES (DEPT 746)</t>
  </si>
  <si>
    <t>Benefits Math check (should be 0.00):</t>
  </si>
  <si>
    <t>Administration Math check (should be 0.00):</t>
  </si>
  <si>
    <t>STATE FISCAL YEAR 2025-2026</t>
  </si>
  <si>
    <t>July 1, 2025 through June 30, 2026</t>
  </si>
  <si>
    <t>STATE FISCAL YEAR 2026</t>
  </si>
  <si>
    <t>SFY '26 Actual Budget</t>
  </si>
  <si>
    <t>2025-2026  TOTAL</t>
  </si>
  <si>
    <t>1919B</t>
  </si>
  <si>
    <t>RISE INITIATIVE</t>
  </si>
  <si>
    <t>RISE INITATIVE</t>
  </si>
  <si>
    <t>Rise Initiative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</si>
</sst>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%"/>
    <numFmt numFmtId="167" formatCode="[$-409]mmmm\-yy;@"/>
    <numFmt numFmtId="168" formatCode="m\/d\/yyyy"/>
    <numFmt numFmtId="169" formatCode="#,##0.00;\-#,##0.00;0.00"/>
    <numFmt numFmtId="170" formatCode="0_)"/>
    <numFmt numFmtId="171" formatCode="0_);\(0\)"/>
    <numFmt numFmtId="172" formatCode="&quot;$&quot;#,##0.00"/>
    <numFmt numFmtId="173" formatCode="_([$$-409]* #,##0.00_);_([$$-409]* \(#,##0.00\);_([$$-409]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i/>
      <u/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i/>
      <sz val="10"/>
      <name val="Arial"/>
      <family val="2"/>
    </font>
    <font>
      <b/>
      <i/>
      <sz val="10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  <font>
      <sz val="10"/>
      <color rgb="FF00000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00B050"/>
      <name val="Arial"/>
      <family val="2"/>
    </font>
    <font>
      <sz val="10"/>
      <color rgb="FF000000"/>
      <name val="Arial"/>
      <family val="2"/>
    </font>
    <font>
      <u val="singleAccounting"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 tint="4.9989318521683403E-2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1"/>
      <name val="Calibri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trike/>
      <u val="singleAccounting"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name val="Calibri"/>
      <family val="2"/>
      <scheme val="minor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FF0000"/>
      <name val="Arial"/>
      <family val="2"/>
    </font>
    <font>
      <sz val="8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FFFFFF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34998626667073579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7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1" fillId="0" borderId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  <xf numFmtId="0" fontId="13" fillId="0" borderId="0"/>
    <xf numFmtId="0" fontId="2" fillId="0" borderId="0"/>
    <xf numFmtId="0" fontId="14" fillId="0" borderId="0"/>
    <xf numFmtId="0" fontId="14" fillId="0" borderId="0"/>
    <xf numFmtId="0" fontId="2" fillId="0" borderId="0"/>
    <xf numFmtId="43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0" fontId="1" fillId="0" borderId="0"/>
    <xf numFmtId="43" fontId="15" fillId="0" borderId="0" applyFont="0" applyFill="0" applyBorder="0" applyAlignment="0" applyProtection="0"/>
    <xf numFmtId="0" fontId="1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0" borderId="0"/>
    <xf numFmtId="0" fontId="22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2" fillId="0" borderId="0" applyFont="0" applyFill="0" applyBorder="0" applyAlignment="0" applyProtection="0"/>
    <xf numFmtId="39" fontId="24" fillId="0" borderId="0"/>
    <xf numFmtId="39" fontId="23" fillId="0" borderId="0"/>
    <xf numFmtId="43" fontId="17" fillId="0" borderId="0" applyFont="0" applyFill="0" applyBorder="0" applyAlignment="0" applyProtection="0"/>
    <xf numFmtId="0" fontId="19" fillId="0" borderId="0"/>
    <xf numFmtId="0" fontId="1" fillId="0" borderId="0"/>
    <xf numFmtId="0" fontId="19" fillId="0" borderId="0"/>
    <xf numFmtId="9" fontId="17" fillId="0" borderId="0" applyFont="0" applyFill="0" applyBorder="0" applyAlignment="0" applyProtection="0"/>
    <xf numFmtId="0" fontId="29" fillId="0" borderId="0"/>
    <xf numFmtId="0" fontId="2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9" fillId="0" borderId="0"/>
    <xf numFmtId="0" fontId="2" fillId="0" borderId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606">
    <xf numFmtId="0" fontId="0" fillId="0" borderId="0" xfId="0"/>
    <xf numFmtId="49" fontId="4" fillId="0" borderId="3" xfId="2" applyNumberFormat="1" applyFont="1" applyBorder="1" applyAlignment="1">
      <alignment horizontal="center"/>
    </xf>
    <xf numFmtId="0" fontId="4" fillId="0" borderId="3" xfId="2" applyFont="1" applyBorder="1"/>
    <xf numFmtId="0" fontId="4" fillId="0" borderId="1" xfId="2" applyFont="1" applyBorder="1" applyAlignment="1">
      <alignment horizontal="left"/>
    </xf>
    <xf numFmtId="0" fontId="4" fillId="0" borderId="5" xfId="2" applyFont="1" applyBorder="1"/>
    <xf numFmtId="0" fontId="4" fillId="0" borderId="3" xfId="2" applyFont="1" applyBorder="1" applyAlignment="1">
      <alignment horizontal="center"/>
    </xf>
    <xf numFmtId="0" fontId="0" fillId="0" borderId="1" xfId="0" applyBorder="1" applyAlignment="1">
      <alignment horizontal="center"/>
    </xf>
    <xf numFmtId="10" fontId="2" fillId="0" borderId="0" xfId="11" applyNumberFormat="1" applyFont="1" applyFill="1"/>
    <xf numFmtId="43" fontId="2" fillId="0" borderId="0" xfId="2" applyNumberFormat="1"/>
    <xf numFmtId="10" fontId="2" fillId="0" borderId="0" xfId="12" applyNumberFormat="1" applyFont="1" applyFill="1"/>
    <xf numFmtId="43" fontId="6" fillId="0" borderId="0" xfId="2" applyNumberFormat="1" applyFont="1"/>
    <xf numFmtId="44" fontId="3" fillId="0" borderId="0" xfId="9" applyFont="1" applyFill="1"/>
    <xf numFmtId="10" fontId="3" fillId="0" borderId="0" xfId="7" applyNumberFormat="1" applyFont="1" applyFill="1"/>
    <xf numFmtId="43" fontId="3" fillId="0" borderId="0" xfId="2" applyNumberFormat="1" applyFont="1"/>
    <xf numFmtId="10" fontId="2" fillId="0" borderId="0" xfId="7" applyNumberFormat="1" applyFont="1" applyFill="1"/>
    <xf numFmtId="0" fontId="2" fillId="0" borderId="0" xfId="2"/>
    <xf numFmtId="0" fontId="2" fillId="0" borderId="0" xfId="2" applyAlignment="1">
      <alignment horizontal="center"/>
    </xf>
    <xf numFmtId="165" fontId="2" fillId="0" borderId="12" xfId="9" applyNumberFormat="1" applyFont="1" applyBorder="1"/>
    <xf numFmtId="164" fontId="2" fillId="0" borderId="12" xfId="2" applyNumberFormat="1" applyBorder="1"/>
    <xf numFmtId="44" fontId="2" fillId="0" borderId="12" xfId="9" applyFont="1" applyBorder="1"/>
    <xf numFmtId="0" fontId="4" fillId="0" borderId="12" xfId="2" applyFont="1" applyBorder="1" applyAlignment="1">
      <alignment horizontal="right"/>
    </xf>
    <xf numFmtId="165" fontId="2" fillId="0" borderId="0" xfId="2" applyNumberFormat="1"/>
    <xf numFmtId="0" fontId="0" fillId="0" borderId="0" xfId="0" applyAlignment="1">
      <alignment horizontal="right"/>
    </xf>
    <xf numFmtId="10" fontId="2" fillId="0" borderId="12" xfId="12" applyNumberFormat="1" applyFont="1" applyFill="1" applyBorder="1" applyAlignment="1">
      <alignment horizontal="center"/>
    </xf>
    <xf numFmtId="165" fontId="2" fillId="0" borderId="12" xfId="9" applyNumberFormat="1" applyFont="1" applyFill="1" applyBorder="1"/>
    <xf numFmtId="10" fontId="2" fillId="0" borderId="9" xfId="12" applyNumberFormat="1" applyFont="1" applyFill="1" applyBorder="1" applyAlignment="1">
      <alignment horizontal="center"/>
    </xf>
    <xf numFmtId="165" fontId="2" fillId="0" borderId="9" xfId="9" applyNumberFormat="1" applyFont="1" applyFill="1" applyBorder="1"/>
    <xf numFmtId="164" fontId="2" fillId="0" borderId="0" xfId="7" applyNumberFormat="1" applyFont="1" applyFill="1"/>
    <xf numFmtId="0" fontId="4" fillId="0" borderId="0" xfId="2" applyFont="1"/>
    <xf numFmtId="164" fontId="4" fillId="0" borderId="0" xfId="7" applyNumberFormat="1" applyFont="1" applyFill="1"/>
    <xf numFmtId="166" fontId="4" fillId="0" borderId="0" xfId="12" applyNumberFormat="1" applyFont="1" applyFill="1"/>
    <xf numFmtId="0" fontId="4" fillId="0" borderId="24" xfId="2" applyFont="1" applyBorder="1" applyAlignment="1">
      <alignment horizontal="center"/>
    </xf>
    <xf numFmtId="164" fontId="4" fillId="0" borderId="12" xfId="7" applyNumberFormat="1" applyFont="1" applyFill="1" applyBorder="1" applyAlignment="1">
      <alignment horizontal="center"/>
    </xf>
    <xf numFmtId="0" fontId="4" fillId="0" borderId="12" xfId="2" applyFont="1" applyBorder="1" applyAlignment="1">
      <alignment horizontal="center"/>
    </xf>
    <xf numFmtId="166" fontId="4" fillId="0" borderId="12" xfId="12" applyNumberFormat="1" applyFont="1" applyFill="1" applyBorder="1" applyAlignment="1">
      <alignment horizontal="center"/>
    </xf>
    <xf numFmtId="166" fontId="2" fillId="0" borderId="0" xfId="12" applyNumberFormat="1" applyFont="1" applyFill="1"/>
    <xf numFmtId="165" fontId="2" fillId="0" borderId="7" xfId="9" applyNumberFormat="1" applyFont="1" applyFill="1" applyBorder="1"/>
    <xf numFmtId="10" fontId="2" fillId="0" borderId="7" xfId="12" applyNumberFormat="1" applyFont="1" applyFill="1" applyBorder="1" applyAlignment="1">
      <alignment horizontal="center"/>
    </xf>
    <xf numFmtId="10" fontId="2" fillId="0" borderId="25" xfId="12" applyNumberFormat="1" applyFont="1" applyFill="1" applyBorder="1" applyAlignment="1">
      <alignment horizontal="center"/>
    </xf>
    <xf numFmtId="0" fontId="4" fillId="0" borderId="12" xfId="2" applyFont="1" applyBorder="1"/>
    <xf numFmtId="165" fontId="2" fillId="0" borderId="15" xfId="9" applyNumberFormat="1" applyFont="1" applyFill="1" applyBorder="1"/>
    <xf numFmtId="10" fontId="2" fillId="0" borderId="15" xfId="12" applyNumberFormat="1" applyFont="1" applyFill="1" applyBorder="1" applyAlignment="1">
      <alignment horizontal="center"/>
    </xf>
    <xf numFmtId="0" fontId="2" fillId="0" borderId="7" xfId="2" applyBorder="1" applyAlignment="1">
      <alignment horizontal="left"/>
    </xf>
    <xf numFmtId="0" fontId="2" fillId="0" borderId="15" xfId="2" applyBorder="1" applyAlignment="1">
      <alignment horizontal="right"/>
    </xf>
    <xf numFmtId="0" fontId="2" fillId="0" borderId="9" xfId="2" applyBorder="1" applyAlignment="1">
      <alignment horizontal="left"/>
    </xf>
    <xf numFmtId="165" fontId="2" fillId="0" borderId="22" xfId="9" applyNumberFormat="1" applyFont="1" applyFill="1" applyBorder="1"/>
    <xf numFmtId="0" fontId="2" fillId="0" borderId="22" xfId="2" applyBorder="1" applyAlignment="1">
      <alignment horizontal="left"/>
    </xf>
    <xf numFmtId="0" fontId="8" fillId="0" borderId="8" xfId="2" applyFont="1" applyBorder="1"/>
    <xf numFmtId="0" fontId="8" fillId="0" borderId="9" xfId="2" applyFont="1" applyBorder="1"/>
    <xf numFmtId="0" fontId="8" fillId="0" borderId="7" xfId="2" applyFont="1" applyBorder="1"/>
    <xf numFmtId="0" fontId="4" fillId="0" borderId="3" xfId="15" applyFont="1" applyBorder="1"/>
    <xf numFmtId="40" fontId="8" fillId="0" borderId="0" xfId="2" applyNumberFormat="1" applyFont="1"/>
    <xf numFmtId="40" fontId="8" fillId="0" borderId="0" xfId="9" applyNumberFormat="1" applyFont="1" applyFill="1"/>
    <xf numFmtId="0" fontId="2" fillId="0" borderId="0" xfId="2" applyAlignment="1">
      <alignment horizontal="right"/>
    </xf>
    <xf numFmtId="44" fontId="2" fillId="0" borderId="0" xfId="1" applyFont="1"/>
    <xf numFmtId="44" fontId="0" fillId="0" borderId="0" xfId="1" applyFont="1"/>
    <xf numFmtId="44" fontId="6" fillId="0" borderId="0" xfId="1" applyFont="1"/>
    <xf numFmtId="0" fontId="4" fillId="0" borderId="0" xfId="2" applyFont="1" applyAlignment="1">
      <alignment horizontal="center"/>
    </xf>
    <xf numFmtId="41" fontId="2" fillId="0" borderId="28" xfId="2" applyNumberFormat="1" applyBorder="1"/>
    <xf numFmtId="0" fontId="2" fillId="0" borderId="18" xfId="2" applyBorder="1" applyAlignment="1">
      <alignment horizontal="center"/>
    </xf>
    <xf numFmtId="165" fontId="2" fillId="0" borderId="1" xfId="9" applyNumberFormat="1" applyFont="1" applyFill="1" applyBorder="1"/>
    <xf numFmtId="41" fontId="2" fillId="0" borderId="1" xfId="2" applyNumberFormat="1" applyBorder="1"/>
    <xf numFmtId="0" fontId="2" fillId="0" borderId="16" xfId="2" applyBorder="1" applyAlignment="1">
      <alignment horizontal="center"/>
    </xf>
    <xf numFmtId="17" fontId="4" fillId="0" borderId="20" xfId="2" applyNumberFormat="1" applyFont="1" applyBorder="1" applyAlignment="1">
      <alignment horizontal="right"/>
    </xf>
    <xf numFmtId="0" fontId="2" fillId="0" borderId="12" xfId="2" applyBorder="1"/>
    <xf numFmtId="165" fontId="2" fillId="0" borderId="27" xfId="9" applyNumberFormat="1" applyFont="1" applyFill="1" applyBorder="1"/>
    <xf numFmtId="43" fontId="2" fillId="0" borderId="0" xfId="7" applyFont="1"/>
    <xf numFmtId="43" fontId="0" fillId="0" borderId="0" xfId="0" applyNumberFormat="1"/>
    <xf numFmtId="43" fontId="0" fillId="0" borderId="0" xfId="1" applyNumberFormat="1" applyFont="1"/>
    <xf numFmtId="43" fontId="0" fillId="0" borderId="0" xfId="0" applyNumberFormat="1" applyAlignment="1">
      <alignment horizontal="center"/>
    </xf>
    <xf numFmtId="43" fontId="2" fillId="0" borderId="0" xfId="1" applyNumberFormat="1" applyFont="1"/>
    <xf numFmtId="44" fontId="0" fillId="0" borderId="1" xfId="0" applyNumberFormat="1" applyBorder="1"/>
    <xf numFmtId="0" fontId="4" fillId="0" borderId="1" xfId="2" applyFont="1" applyBorder="1"/>
    <xf numFmtId="40" fontId="8" fillId="0" borderId="0" xfId="7" applyNumberFormat="1" applyFont="1" applyFill="1" applyBorder="1"/>
    <xf numFmtId="0" fontId="8" fillId="0" borderId="19" xfId="2" applyFont="1" applyBorder="1"/>
    <xf numFmtId="43" fontId="8" fillId="0" borderId="40" xfId="7" applyFont="1" applyFill="1" applyBorder="1"/>
    <xf numFmtId="0" fontId="8" fillId="0" borderId="11" xfId="2" applyFont="1" applyBorder="1"/>
    <xf numFmtId="0" fontId="8" fillId="0" borderId="20" xfId="2" applyFont="1" applyBorder="1" applyAlignment="1">
      <alignment horizontal="left" indent="2"/>
    </xf>
    <xf numFmtId="0" fontId="0" fillId="0" borderId="2" xfId="0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0" fillId="0" borderId="1" xfId="0" applyBorder="1"/>
    <xf numFmtId="44" fontId="0" fillId="0" borderId="0" xfId="0" applyNumberFormat="1"/>
    <xf numFmtId="49" fontId="4" fillId="0" borderId="5" xfId="2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49" fontId="4" fillId="0" borderId="1" xfId="2" applyNumberFormat="1" applyFont="1" applyBorder="1" applyAlignment="1">
      <alignment horizontal="left"/>
    </xf>
    <xf numFmtId="44" fontId="0" fillId="0" borderId="0" xfId="1" applyFont="1" applyFill="1"/>
    <xf numFmtId="44" fontId="0" fillId="0" borderId="0" xfId="1" applyFont="1" applyFill="1" applyAlignment="1">
      <alignment horizontal="center"/>
    </xf>
    <xf numFmtId="0" fontId="0" fillId="0" borderId="1" xfId="0" applyBorder="1" applyAlignment="1">
      <alignment horizontal="right"/>
    </xf>
    <xf numFmtId="164" fontId="0" fillId="0" borderId="1" xfId="14" applyNumberFormat="1" applyFont="1" applyFill="1" applyBorder="1"/>
    <xf numFmtId="164" fontId="15" fillId="0" borderId="1" xfId="48" applyNumberFormat="1" applyFont="1" applyFill="1" applyBorder="1"/>
    <xf numFmtId="0" fontId="0" fillId="0" borderId="0" xfId="0" applyAlignment="1">
      <alignment horizontal="center"/>
    </xf>
    <xf numFmtId="44" fontId="20" fillId="0" borderId="1" xfId="0" applyNumberFormat="1" applyFont="1" applyBorder="1"/>
    <xf numFmtId="8" fontId="0" fillId="0" borderId="0" xfId="1" applyNumberFormat="1" applyFont="1" applyFill="1"/>
    <xf numFmtId="44" fontId="0" fillId="0" borderId="0" xfId="1" applyFont="1" applyFill="1" applyBorder="1"/>
    <xf numFmtId="0" fontId="4" fillId="3" borderId="1" xfId="2" applyFont="1" applyFill="1" applyBorder="1"/>
    <xf numFmtId="44" fontId="0" fillId="3" borderId="1" xfId="0" applyNumberFormat="1" applyFill="1" applyBorder="1"/>
    <xf numFmtId="49" fontId="4" fillId="3" borderId="3" xfId="2" applyNumberFormat="1" applyFont="1" applyFill="1" applyBorder="1" applyAlignment="1">
      <alignment horizontal="center"/>
    </xf>
    <xf numFmtId="8" fontId="0" fillId="0" borderId="0" xfId="0" applyNumberFormat="1"/>
    <xf numFmtId="0" fontId="0" fillId="0" borderId="0" xfId="0" applyAlignment="1">
      <alignment wrapText="1"/>
    </xf>
    <xf numFmtId="1" fontId="19" fillId="0" borderId="1" xfId="81" applyNumberFormat="1" applyBorder="1" applyAlignment="1">
      <alignment horizontal="right"/>
    </xf>
    <xf numFmtId="0" fontId="19" fillId="0" borderId="1" xfId="81" applyBorder="1" applyAlignment="1">
      <alignment horizontal="right"/>
    </xf>
    <xf numFmtId="49" fontId="19" fillId="0" borderId="1" xfId="81" applyNumberFormat="1" applyBorder="1" applyAlignment="1">
      <alignment horizontal="left"/>
    </xf>
    <xf numFmtId="168" fontId="19" fillId="0" borderId="1" xfId="81" applyNumberFormat="1" applyBorder="1" applyAlignment="1">
      <alignment horizontal="left"/>
    </xf>
    <xf numFmtId="169" fontId="19" fillId="0" borderId="1" xfId="81" applyNumberFormat="1" applyBorder="1" applyAlignment="1">
      <alignment horizontal="right"/>
    </xf>
    <xf numFmtId="49" fontId="19" fillId="0" borderId="1" xfId="81" applyNumberFormat="1" applyBorder="1" applyAlignment="1">
      <alignment horizontal="left" wrapText="1"/>
    </xf>
    <xf numFmtId="0" fontId="19" fillId="0" borderId="1" xfId="81" applyBorder="1" applyAlignment="1">
      <alignment horizontal="left" wrapText="1"/>
    </xf>
    <xf numFmtId="49" fontId="21" fillId="5" borderId="45" xfId="81" applyNumberFormat="1" applyFont="1" applyFill="1" applyBorder="1" applyAlignment="1">
      <alignment horizontal="left" wrapText="1"/>
    </xf>
    <xf numFmtId="0" fontId="20" fillId="4" borderId="0" xfId="0" applyFont="1" applyFill="1"/>
    <xf numFmtId="169" fontId="0" fillId="0" borderId="0" xfId="0" applyNumberFormat="1"/>
    <xf numFmtId="0" fontId="0" fillId="3" borderId="0" xfId="0" applyFill="1"/>
    <xf numFmtId="0" fontId="0" fillId="0" borderId="2" xfId="0" applyBorder="1" applyAlignment="1">
      <alignment horizontal="center" wrapText="1"/>
    </xf>
    <xf numFmtId="0" fontId="0" fillId="0" borderId="0" xfId="0" quotePrefix="1" applyAlignment="1">
      <alignment horizontal="center"/>
    </xf>
    <xf numFmtId="0" fontId="23" fillId="0" borderId="0" xfId="0" quotePrefix="1" applyFont="1" applyAlignment="1">
      <alignment horizontal="center"/>
    </xf>
    <xf numFmtId="39" fontId="0" fillId="0" borderId="0" xfId="0" quotePrefix="1" applyNumberFormat="1" applyAlignment="1">
      <alignment horizontal="center"/>
    </xf>
    <xf numFmtId="0" fontId="0" fillId="0" borderId="46" xfId="0" applyBorder="1"/>
    <xf numFmtId="0" fontId="0" fillId="0" borderId="47" xfId="0" applyBorder="1"/>
    <xf numFmtId="44" fontId="0" fillId="0" borderId="47" xfId="1" applyFont="1" applyFill="1" applyBorder="1"/>
    <xf numFmtId="44" fontId="0" fillId="0" borderId="42" xfId="1" applyFont="1" applyFill="1" applyBorder="1"/>
    <xf numFmtId="0" fontId="0" fillId="0" borderId="4" xfId="0" applyBorder="1"/>
    <xf numFmtId="44" fontId="0" fillId="0" borderId="48" xfId="1" applyFont="1" applyFill="1" applyBorder="1"/>
    <xf numFmtId="44" fontId="0" fillId="0" borderId="0" xfId="1" quotePrefix="1" applyFont="1" applyFill="1" applyBorder="1" applyAlignment="1">
      <alignment horizontal="right"/>
    </xf>
    <xf numFmtId="0" fontId="0" fillId="0" borderId="4" xfId="0" applyBorder="1" applyAlignment="1">
      <alignment horizontal="fill"/>
    </xf>
    <xf numFmtId="170" fontId="0" fillId="0" borderId="0" xfId="0" applyNumberFormat="1" applyAlignment="1">
      <alignment horizontal="fill"/>
    </xf>
    <xf numFmtId="44" fontId="0" fillId="0" borderId="0" xfId="1" applyFont="1" applyFill="1" applyBorder="1" applyAlignment="1" applyProtection="1">
      <alignment horizontal="fill"/>
    </xf>
    <xf numFmtId="44" fontId="0" fillId="0" borderId="48" xfId="1" applyFont="1" applyFill="1" applyBorder="1" applyAlignment="1" applyProtection="1">
      <alignment horizontal="fill"/>
    </xf>
    <xf numFmtId="170" fontId="0" fillId="0" borderId="0" xfId="0" applyNumberFormat="1"/>
    <xf numFmtId="44" fontId="0" fillId="0" borderId="0" xfId="1" applyFont="1" applyFill="1" applyBorder="1" applyAlignment="1">
      <alignment horizontal="center"/>
    </xf>
    <xf numFmtId="44" fontId="0" fillId="0" borderId="48" xfId="1" applyFont="1" applyFill="1" applyBorder="1" applyAlignment="1">
      <alignment horizontal="center"/>
    </xf>
    <xf numFmtId="170" fontId="0" fillId="0" borderId="0" xfId="0" applyNumberFormat="1" applyAlignment="1">
      <alignment horizontal="left"/>
    </xf>
    <xf numFmtId="170" fontId="0" fillId="0" borderId="0" xfId="0" quotePrefix="1" applyNumberFormat="1" applyAlignment="1">
      <alignment horizontal="left"/>
    </xf>
    <xf numFmtId="0" fontId="0" fillId="0" borderId="0" xfId="0" quotePrefix="1" applyAlignment="1">
      <alignment horizontal="left"/>
    </xf>
    <xf numFmtId="0" fontId="23" fillId="0" borderId="0" xfId="0" quotePrefix="1" applyFont="1" applyAlignment="1">
      <alignment horizontal="left"/>
    </xf>
    <xf numFmtId="0" fontId="0" fillId="0" borderId="4" xfId="0" quotePrefix="1" applyBorder="1" applyAlignment="1">
      <alignment horizontal="left"/>
    </xf>
    <xf numFmtId="170" fontId="23" fillId="0" borderId="0" xfId="0" quotePrefix="1" applyNumberFormat="1" applyFont="1" applyAlignment="1">
      <alignment horizontal="left"/>
    </xf>
    <xf numFmtId="0" fontId="23" fillId="0" borderId="4" xfId="0" applyFont="1" applyBorder="1"/>
    <xf numFmtId="0" fontId="0" fillId="0" borderId="0" xfId="0" applyAlignment="1">
      <alignment horizontal="left"/>
    </xf>
    <xf numFmtId="44" fontId="0" fillId="0" borderId="0" xfId="1" applyFont="1" applyFill="1" applyBorder="1" applyAlignment="1">
      <alignment horizontal="fill"/>
    </xf>
    <xf numFmtId="44" fontId="0" fillId="0" borderId="48" xfId="1" applyFont="1" applyFill="1" applyBorder="1" applyAlignment="1">
      <alignment horizontal="fill"/>
    </xf>
    <xf numFmtId="44" fontId="0" fillId="0" borderId="0" xfId="1" applyFont="1" applyFill="1" applyBorder="1" applyProtection="1"/>
    <xf numFmtId="44" fontId="0" fillId="0" borderId="48" xfId="1" applyFont="1" applyFill="1" applyBorder="1" applyProtection="1"/>
    <xf numFmtId="0" fontId="0" fillId="0" borderId="49" xfId="0" applyBorder="1"/>
    <xf numFmtId="0" fontId="0" fillId="0" borderId="50" xfId="0" applyBorder="1"/>
    <xf numFmtId="44" fontId="0" fillId="0" borderId="50" xfId="1" applyFont="1" applyFill="1" applyBorder="1"/>
    <xf numFmtId="44" fontId="0" fillId="0" borderId="51" xfId="1" applyFont="1" applyFill="1" applyBorder="1"/>
    <xf numFmtId="39" fontId="24" fillId="0" borderId="0" xfId="153"/>
    <xf numFmtId="39" fontId="24" fillId="0" borderId="0" xfId="153" applyAlignment="1">
      <alignment horizontal="left"/>
    </xf>
    <xf numFmtId="39" fontId="24" fillId="0" borderId="0" xfId="153" applyAlignment="1">
      <alignment horizontal="center"/>
    </xf>
    <xf numFmtId="39" fontId="24" fillId="0" borderId="0" xfId="153" quotePrefix="1" applyAlignment="1">
      <alignment horizontal="left"/>
    </xf>
    <xf numFmtId="39" fontId="24" fillId="0" borderId="0" xfId="153" applyAlignment="1">
      <alignment horizontal="fill"/>
    </xf>
    <xf numFmtId="39" fontId="24" fillId="0" borderId="0" xfId="153" quotePrefix="1" applyAlignment="1">
      <alignment horizontal="right"/>
    </xf>
    <xf numFmtId="39" fontId="24" fillId="0" borderId="46" xfId="153" applyBorder="1"/>
    <xf numFmtId="39" fontId="24" fillId="0" borderId="47" xfId="153" applyBorder="1"/>
    <xf numFmtId="39" fontId="24" fillId="0" borderId="42" xfId="153" applyBorder="1"/>
    <xf numFmtId="39" fontId="24" fillId="0" borderId="4" xfId="153" applyBorder="1"/>
    <xf numFmtId="39" fontId="24" fillId="0" borderId="48" xfId="153" applyBorder="1"/>
    <xf numFmtId="39" fontId="24" fillId="0" borderId="4" xfId="153" applyBorder="1" applyAlignment="1">
      <alignment horizontal="fill"/>
    </xf>
    <xf numFmtId="170" fontId="24" fillId="0" borderId="0" xfId="153" applyNumberFormat="1" applyAlignment="1">
      <alignment horizontal="fill"/>
    </xf>
    <xf numFmtId="170" fontId="24" fillId="0" borderId="48" xfId="153" applyNumberFormat="1" applyBorder="1" applyAlignment="1">
      <alignment horizontal="fill"/>
    </xf>
    <xf numFmtId="170" fontId="24" fillId="0" borderId="0" xfId="153" applyNumberFormat="1"/>
    <xf numFmtId="39" fontId="24" fillId="0" borderId="48" xfId="153" applyBorder="1" applyAlignment="1">
      <alignment horizontal="center"/>
    </xf>
    <xf numFmtId="170" fontId="24" fillId="0" borderId="0" xfId="153" applyNumberFormat="1" applyAlignment="1">
      <alignment horizontal="left"/>
    </xf>
    <xf numFmtId="170" fontId="24" fillId="0" borderId="0" xfId="153" quotePrefix="1" applyNumberFormat="1" applyAlignment="1">
      <alignment horizontal="left"/>
    </xf>
    <xf numFmtId="39" fontId="23" fillId="0" borderId="0" xfId="153" quotePrefix="1" applyFont="1" applyAlignment="1">
      <alignment horizontal="left"/>
    </xf>
    <xf numFmtId="39" fontId="24" fillId="0" borderId="4" xfId="153" quotePrefix="1" applyBorder="1" applyAlignment="1">
      <alignment horizontal="left"/>
    </xf>
    <xf numFmtId="170" fontId="23" fillId="0" borderId="0" xfId="153" quotePrefix="1" applyNumberFormat="1" applyFont="1" applyAlignment="1">
      <alignment horizontal="left"/>
    </xf>
    <xf numFmtId="39" fontId="23" fillId="0" borderId="4" xfId="153" applyFont="1" applyBorder="1"/>
    <xf numFmtId="39" fontId="24" fillId="0" borderId="48" xfId="153" applyBorder="1" applyAlignment="1">
      <alignment horizontal="fill"/>
    </xf>
    <xf numFmtId="39" fontId="24" fillId="0" borderId="49" xfId="153" applyBorder="1"/>
    <xf numFmtId="39" fontId="24" fillId="0" borderId="50" xfId="153" applyBorder="1"/>
    <xf numFmtId="39" fontId="24" fillId="0" borderId="51" xfId="153" applyBorder="1"/>
    <xf numFmtId="1" fontId="24" fillId="0" borderId="0" xfId="153" applyNumberFormat="1" applyAlignment="1">
      <alignment horizontal="center"/>
    </xf>
    <xf numFmtId="2" fontId="0" fillId="0" borderId="0" xfId="0" applyNumberFormat="1"/>
    <xf numFmtId="39" fontId="0" fillId="0" borderId="0" xfId="0" applyNumberFormat="1"/>
    <xf numFmtId="1" fontId="0" fillId="0" borderId="47" xfId="0" applyNumberFormat="1" applyBorder="1" applyAlignment="1">
      <alignment horizontal="center"/>
    </xf>
    <xf numFmtId="39" fontId="23" fillId="0" borderId="0" xfId="154"/>
    <xf numFmtId="39" fontId="23" fillId="0" borderId="0" xfId="154" applyAlignment="1">
      <alignment horizontal="left"/>
    </xf>
    <xf numFmtId="39" fontId="23" fillId="0" borderId="0" xfId="154" applyAlignment="1">
      <alignment horizontal="center"/>
    </xf>
    <xf numFmtId="39" fontId="23" fillId="0" borderId="0" xfId="154" quotePrefix="1" applyAlignment="1">
      <alignment horizontal="left"/>
    </xf>
    <xf numFmtId="39" fontId="23" fillId="0" borderId="0" xfId="154" applyAlignment="1">
      <alignment horizontal="fill"/>
    </xf>
    <xf numFmtId="39" fontId="23" fillId="0" borderId="0" xfId="154" quotePrefix="1" applyAlignment="1">
      <alignment horizontal="right"/>
    </xf>
    <xf numFmtId="1" fontId="0" fillId="0" borderId="0" xfId="0" applyNumberFormat="1" applyAlignment="1">
      <alignment horizontal="center"/>
    </xf>
    <xf numFmtId="1" fontId="0" fillId="0" borderId="50" xfId="0" applyNumberFormat="1" applyBorder="1" applyAlignment="1">
      <alignment horizontal="center"/>
    </xf>
    <xf numFmtId="1" fontId="24" fillId="0" borderId="47" xfId="153" applyNumberFormat="1" applyBorder="1" applyAlignment="1">
      <alignment horizontal="center"/>
    </xf>
    <xf numFmtId="1" fontId="24" fillId="0" borderId="50" xfId="153" applyNumberFormat="1" applyBorder="1" applyAlignment="1">
      <alignment horizontal="center"/>
    </xf>
    <xf numFmtId="1" fontId="23" fillId="0" borderId="0" xfId="154" applyNumberFormat="1"/>
    <xf numFmtId="39" fontId="23" fillId="0" borderId="46" xfId="154" applyBorder="1"/>
    <xf numFmtId="1" fontId="23" fillId="0" borderId="47" xfId="154" applyNumberFormat="1" applyBorder="1"/>
    <xf numFmtId="39" fontId="23" fillId="0" borderId="47" xfId="154" applyBorder="1"/>
    <xf numFmtId="39" fontId="23" fillId="0" borderId="42" xfId="154" applyBorder="1"/>
    <xf numFmtId="39" fontId="23" fillId="0" borderId="4" xfId="154" applyBorder="1"/>
    <xf numFmtId="39" fontId="23" fillId="0" borderId="48" xfId="154" applyBorder="1"/>
    <xf numFmtId="39" fontId="23" fillId="0" borderId="4" xfId="154" applyBorder="1" applyAlignment="1">
      <alignment horizontal="fill"/>
    </xf>
    <xf numFmtId="1" fontId="23" fillId="0" borderId="0" xfId="154" applyNumberFormat="1" applyAlignment="1">
      <alignment horizontal="fill"/>
    </xf>
    <xf numFmtId="170" fontId="23" fillId="0" borderId="0" xfId="154" applyNumberFormat="1" applyAlignment="1">
      <alignment horizontal="fill"/>
    </xf>
    <xf numFmtId="170" fontId="23" fillId="0" borderId="48" xfId="154" applyNumberFormat="1" applyBorder="1" applyAlignment="1">
      <alignment horizontal="fill"/>
    </xf>
    <xf numFmtId="170" fontId="23" fillId="0" borderId="0" xfId="154" applyNumberFormat="1"/>
    <xf numFmtId="39" fontId="23" fillId="0" borderId="48" xfId="154" applyBorder="1" applyAlignment="1">
      <alignment horizontal="center"/>
    </xf>
    <xf numFmtId="1" fontId="23" fillId="0" borderId="0" xfId="154" applyNumberFormat="1" applyAlignment="1">
      <alignment horizontal="center"/>
    </xf>
    <xf numFmtId="170" fontId="23" fillId="0" borderId="0" xfId="154" applyNumberFormat="1" applyAlignment="1">
      <alignment horizontal="left"/>
    </xf>
    <xf numFmtId="170" fontId="23" fillId="0" borderId="0" xfId="154" quotePrefix="1" applyNumberFormat="1" applyAlignment="1">
      <alignment horizontal="left"/>
    </xf>
    <xf numFmtId="39" fontId="23" fillId="0" borderId="4" xfId="154" quotePrefix="1" applyBorder="1" applyAlignment="1">
      <alignment horizontal="left"/>
    </xf>
    <xf numFmtId="39" fontId="23" fillId="0" borderId="48" xfId="154" applyBorder="1" applyAlignment="1">
      <alignment horizontal="fill"/>
    </xf>
    <xf numFmtId="39" fontId="23" fillId="0" borderId="49" xfId="154" applyBorder="1"/>
    <xf numFmtId="1" fontId="23" fillId="0" borderId="50" xfId="154" applyNumberFormat="1" applyBorder="1"/>
    <xf numFmtId="39" fontId="23" fillId="0" borderId="50" xfId="154" applyBorder="1"/>
    <xf numFmtId="39" fontId="23" fillId="0" borderId="51" xfId="154" applyBorder="1"/>
    <xf numFmtId="1" fontId="0" fillId="0" borderId="0" xfId="0" applyNumberFormat="1"/>
    <xf numFmtId="49" fontId="4" fillId="0" borderId="31" xfId="2" applyNumberFormat="1" applyFont="1" applyBorder="1" applyAlignment="1">
      <alignment horizontal="center"/>
    </xf>
    <xf numFmtId="0" fontId="4" fillId="0" borderId="8" xfId="2" applyFont="1" applyBorder="1"/>
    <xf numFmtId="0" fontId="4" fillId="3" borderId="8" xfId="2" applyFont="1" applyFill="1" applyBorder="1"/>
    <xf numFmtId="0" fontId="4" fillId="0" borderId="10" xfId="2" applyFont="1" applyBorder="1"/>
    <xf numFmtId="49" fontId="4" fillId="0" borderId="29" xfId="2" applyNumberFormat="1" applyFont="1" applyBorder="1" applyAlignment="1">
      <alignment horizontal="left"/>
    </xf>
    <xf numFmtId="0" fontId="4" fillId="0" borderId="23" xfId="2" applyFont="1" applyBorder="1"/>
    <xf numFmtId="0" fontId="4" fillId="0" borderId="21" xfId="2" applyFont="1" applyBorder="1"/>
    <xf numFmtId="0" fontId="4" fillId="0" borderId="21" xfId="15" applyFont="1" applyBorder="1"/>
    <xf numFmtId="49" fontId="4" fillId="0" borderId="32" xfId="2" applyNumberFormat="1" applyFont="1" applyBorder="1" applyAlignment="1">
      <alignment horizontal="center"/>
    </xf>
    <xf numFmtId="44" fontId="0" fillId="0" borderId="33" xfId="0" applyNumberFormat="1" applyBorder="1"/>
    <xf numFmtId="0" fontId="4" fillId="0" borderId="20" xfId="2" applyFont="1" applyBorder="1" applyAlignment="1">
      <alignment horizontal="left"/>
    </xf>
    <xf numFmtId="0" fontId="4" fillId="0" borderId="5" xfId="2" applyFont="1" applyBorder="1" applyAlignment="1">
      <alignment horizontal="center"/>
    </xf>
    <xf numFmtId="44" fontId="0" fillId="0" borderId="44" xfId="0" applyNumberFormat="1" applyBorder="1"/>
    <xf numFmtId="0" fontId="0" fillId="0" borderId="3" xfId="0" quotePrefix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32" xfId="0" applyBorder="1" applyAlignment="1">
      <alignment horizontal="center"/>
    </xf>
    <xf numFmtId="44" fontId="0" fillId="0" borderId="52" xfId="1" applyFont="1" applyFill="1" applyBorder="1" applyAlignment="1">
      <alignment horizontal="center"/>
    </xf>
    <xf numFmtId="170" fontId="24" fillId="0" borderId="0" xfId="153" applyNumberFormat="1" applyAlignment="1">
      <alignment horizontal="right"/>
    </xf>
    <xf numFmtId="39" fontId="24" fillId="0" borderId="0" xfId="153" applyAlignment="1">
      <alignment horizontal="right"/>
    </xf>
    <xf numFmtId="170" fontId="24" fillId="0" borderId="0" xfId="153" quotePrefix="1" applyNumberFormat="1" applyAlignment="1">
      <alignment horizontal="right"/>
    </xf>
    <xf numFmtId="39" fontId="23" fillId="0" borderId="0" xfId="153" quotePrefix="1" applyFont="1" applyAlignment="1">
      <alignment horizontal="right"/>
    </xf>
    <xf numFmtId="39" fontId="24" fillId="2" borderId="0" xfId="153" applyFill="1"/>
    <xf numFmtId="49" fontId="4" fillId="0" borderId="0" xfId="2" applyNumberFormat="1" applyFont="1" applyAlignment="1">
      <alignment horizontal="left"/>
    </xf>
    <xf numFmtId="171" fontId="24" fillId="0" borderId="0" xfId="153" applyNumberFormat="1" applyAlignment="1">
      <alignment horizontal="center"/>
    </xf>
    <xf numFmtId="39" fontId="23" fillId="0" borderId="0" xfId="153" applyFont="1"/>
    <xf numFmtId="49" fontId="4" fillId="0" borderId="0" xfId="2" applyNumberFormat="1" applyFont="1" applyAlignment="1">
      <alignment horizontal="center"/>
    </xf>
    <xf numFmtId="0" fontId="0" fillId="6" borderId="0" xfId="0" applyFill="1"/>
    <xf numFmtId="0" fontId="4" fillId="0" borderId="6" xfId="2" applyFont="1" applyBorder="1"/>
    <xf numFmtId="7" fontId="20" fillId="0" borderId="0" xfId="0" applyNumberFormat="1" applyFont="1"/>
    <xf numFmtId="43" fontId="8" fillId="0" borderId="0" xfId="7" applyFont="1" applyFill="1" applyBorder="1"/>
    <xf numFmtId="165" fontId="0" fillId="0" borderId="0" xfId="0" applyNumberFormat="1"/>
    <xf numFmtId="0" fontId="7" fillId="0" borderId="0" xfId="2" applyFont="1"/>
    <xf numFmtId="44" fontId="26" fillId="0" borderId="0" xfId="1" applyFont="1"/>
    <xf numFmtId="0" fontId="4" fillId="3" borderId="3" xfId="2" applyFont="1" applyFill="1" applyBorder="1"/>
    <xf numFmtId="44" fontId="27" fillId="0" borderId="0" xfId="1" applyFont="1"/>
    <xf numFmtId="44" fontId="25" fillId="0" borderId="0" xfId="1" applyFont="1" applyAlignment="1">
      <alignment horizontal="right"/>
    </xf>
    <xf numFmtId="0" fontId="4" fillId="3" borderId="21" xfId="2" applyFont="1" applyFill="1" applyBorder="1"/>
    <xf numFmtId="0" fontId="4" fillId="7" borderId="8" xfId="2" applyFont="1" applyFill="1" applyBorder="1"/>
    <xf numFmtId="6" fontId="20" fillId="0" borderId="57" xfId="83" applyNumberFormat="1" applyFont="1" applyBorder="1"/>
    <xf numFmtId="172" fontId="0" fillId="0" borderId="0" xfId="0" applyNumberFormat="1"/>
    <xf numFmtId="44" fontId="20" fillId="0" borderId="0" xfId="0" applyNumberFormat="1" applyFont="1"/>
    <xf numFmtId="44" fontId="20" fillId="0" borderId="0" xfId="1" applyFont="1" applyFill="1"/>
    <xf numFmtId="164" fontId="20" fillId="0" borderId="1" xfId="14" applyNumberFormat="1" applyFont="1" applyFill="1" applyBorder="1"/>
    <xf numFmtId="0" fontId="20" fillId="0" borderId="0" xfId="0" applyFont="1"/>
    <xf numFmtId="44" fontId="1" fillId="0" borderId="0" xfId="1" applyFont="1" applyFill="1" applyBorder="1"/>
    <xf numFmtId="44" fontId="26" fillId="0" borderId="0" xfId="1" applyFont="1" applyFill="1" applyBorder="1"/>
    <xf numFmtId="0" fontId="8" fillId="0" borderId="9" xfId="2" applyFont="1" applyBorder="1" applyAlignment="1">
      <alignment horizontal="left" indent="2"/>
    </xf>
    <xf numFmtId="0" fontId="4" fillId="8" borderId="3" xfId="2" applyFont="1" applyFill="1" applyBorder="1"/>
    <xf numFmtId="49" fontId="4" fillId="8" borderId="3" xfId="2" applyNumberFormat="1" applyFont="1" applyFill="1" applyBorder="1" applyAlignment="1">
      <alignment horizontal="center"/>
    </xf>
    <xf numFmtId="0" fontId="4" fillId="8" borderId="1" xfId="2" applyFont="1" applyFill="1" applyBorder="1"/>
    <xf numFmtId="44" fontId="0" fillId="8" borderId="44" xfId="0" applyNumberFormat="1" applyFill="1" applyBorder="1"/>
    <xf numFmtId="44" fontId="0" fillId="0" borderId="56" xfId="0" applyNumberFormat="1" applyBorder="1"/>
    <xf numFmtId="44" fontId="26" fillId="0" borderId="0" xfId="1" applyFont="1" applyFill="1" applyBorder="1" applyAlignment="1">
      <alignment horizontal="right"/>
    </xf>
    <xf numFmtId="44" fontId="1" fillId="0" borderId="0" xfId="1" applyFont="1" applyFill="1" applyBorder="1" applyAlignment="1">
      <alignment horizontal="right"/>
    </xf>
    <xf numFmtId="0" fontId="26" fillId="0" borderId="0" xfId="0" applyFont="1" applyAlignment="1">
      <alignment horizontal="center" wrapText="1"/>
    </xf>
    <xf numFmtId="0" fontId="26" fillId="0" borderId="0" xfId="0" applyFont="1" applyAlignment="1">
      <alignment horizontal="right"/>
    </xf>
    <xf numFmtId="44" fontId="30" fillId="0" borderId="0" xfId="1" applyFont="1" applyFill="1" applyBorder="1"/>
    <xf numFmtId="39" fontId="30" fillId="0" borderId="0" xfId="0" applyNumberFormat="1" applyFont="1"/>
    <xf numFmtId="40" fontId="1" fillId="0" borderId="0" xfId="1" applyNumberFormat="1" applyFont="1" applyFill="1"/>
    <xf numFmtId="39" fontId="1" fillId="0" borderId="0" xfId="1" applyNumberFormat="1" applyFont="1" applyFill="1"/>
    <xf numFmtId="0" fontId="7" fillId="0" borderId="0" xfId="2" applyFont="1" applyAlignment="1">
      <alignment horizontal="left"/>
    </xf>
    <xf numFmtId="49" fontId="9" fillId="0" borderId="0" xfId="2" applyNumberFormat="1" applyFont="1" applyAlignment="1">
      <alignment horizontal="center"/>
    </xf>
    <xf numFmtId="43" fontId="2" fillId="0" borderId="0" xfId="7" applyFont="1" applyFill="1" applyBorder="1"/>
    <xf numFmtId="0" fontId="8" fillId="0" borderId="6" xfId="2" applyFont="1" applyBorder="1"/>
    <xf numFmtId="0" fontId="7" fillId="0" borderId="12" xfId="2" applyFont="1" applyBorder="1" applyAlignment="1">
      <alignment horizontal="right"/>
    </xf>
    <xf numFmtId="43" fontId="7" fillId="0" borderId="24" xfId="7" applyFont="1" applyFill="1" applyBorder="1"/>
    <xf numFmtId="40" fontId="7" fillId="0" borderId="0" xfId="9" applyNumberFormat="1" applyFont="1" applyFill="1" applyBorder="1"/>
    <xf numFmtId="0" fontId="7" fillId="0" borderId="0" xfId="2" applyFont="1" applyAlignment="1">
      <alignment horizontal="right"/>
    </xf>
    <xf numFmtId="43" fontId="7" fillId="0" borderId="0" xfId="7" applyFont="1" applyFill="1" applyBorder="1"/>
    <xf numFmtId="43" fontId="7" fillId="0" borderId="0" xfId="7" applyFont="1" applyFill="1" applyAlignment="1">
      <alignment horizontal="center"/>
    </xf>
    <xf numFmtId="43" fontId="7" fillId="0" borderId="12" xfId="7" applyFont="1" applyFill="1" applyBorder="1"/>
    <xf numFmtId="0" fontId="8" fillId="0" borderId="0" xfId="2" applyFont="1"/>
    <xf numFmtId="43" fontId="8" fillId="0" borderId="0" xfId="7" applyFont="1" applyFill="1"/>
    <xf numFmtId="43" fontId="7" fillId="0" borderId="0" xfId="7" applyFont="1" applyFill="1"/>
    <xf numFmtId="43" fontId="8" fillId="0" borderId="43" xfId="7" applyFont="1" applyFill="1" applyBorder="1"/>
    <xf numFmtId="43" fontId="9" fillId="0" borderId="0" xfId="7" applyFont="1" applyFill="1" applyBorder="1"/>
    <xf numFmtId="40" fontId="0" fillId="0" borderId="0" xfId="0" applyNumberFormat="1"/>
    <xf numFmtId="0" fontId="7" fillId="0" borderId="24" xfId="2" applyFont="1" applyBorder="1" applyAlignment="1">
      <alignment horizontal="right"/>
    </xf>
    <xf numFmtId="43" fontId="7" fillId="0" borderId="0" xfId="7" applyFont="1" applyFill="1" applyAlignment="1">
      <alignment horizontal="right"/>
    </xf>
    <xf numFmtId="40" fontId="2" fillId="0" borderId="0" xfId="12" applyNumberFormat="1" applyFont="1" applyFill="1"/>
    <xf numFmtId="3" fontId="7" fillId="0" borderId="0" xfId="7" applyNumberFormat="1" applyFont="1" applyFill="1" applyBorder="1"/>
    <xf numFmtId="0" fontId="8" fillId="0" borderId="0" xfId="2" applyFont="1" applyAlignment="1">
      <alignment horizontal="right"/>
    </xf>
    <xf numFmtId="44" fontId="7" fillId="0" borderId="12" xfId="9" applyFont="1" applyFill="1" applyBorder="1" applyAlignment="1">
      <alignment horizontal="right"/>
    </xf>
    <xf numFmtId="44" fontId="7" fillId="0" borderId="0" xfId="9" applyFont="1" applyFill="1" applyAlignment="1">
      <alignment horizontal="right"/>
    </xf>
    <xf numFmtId="44" fontId="7" fillId="0" borderId="0" xfId="1" applyFont="1" applyFill="1" applyBorder="1"/>
    <xf numFmtId="44" fontId="7" fillId="0" borderId="0" xfId="9" applyFont="1" applyFill="1" applyBorder="1" applyAlignment="1">
      <alignment horizontal="right"/>
    </xf>
    <xf numFmtId="40" fontId="2" fillId="0" borderId="0" xfId="2" applyNumberFormat="1"/>
    <xf numFmtId="0" fontId="20" fillId="0" borderId="1" xfId="0" applyFont="1" applyBorder="1"/>
    <xf numFmtId="172" fontId="20" fillId="0" borderId="0" xfId="0" applyNumberFormat="1" applyFont="1"/>
    <xf numFmtId="40" fontId="7" fillId="0" borderId="0" xfId="9" applyNumberFormat="1" applyFont="1" applyBorder="1"/>
    <xf numFmtId="49" fontId="7" fillId="9" borderId="12" xfId="2" applyNumberFormat="1" applyFont="1" applyFill="1" applyBorder="1" applyAlignment="1">
      <alignment horizontal="center"/>
    </xf>
    <xf numFmtId="49" fontId="7" fillId="9" borderId="22" xfId="2" applyNumberFormat="1" applyFont="1" applyFill="1" applyBorder="1" applyAlignment="1">
      <alignment horizontal="center"/>
    </xf>
    <xf numFmtId="0" fontId="0" fillId="9" borderId="0" xfId="0" applyFill="1"/>
    <xf numFmtId="44" fontId="32" fillId="0" borderId="1" xfId="0" applyNumberFormat="1" applyFont="1" applyBorder="1"/>
    <xf numFmtId="44" fontId="20" fillId="8" borderId="1" xfId="0" applyNumberFormat="1" applyFont="1" applyFill="1" applyBorder="1"/>
    <xf numFmtId="44" fontId="20" fillId="3" borderId="1" xfId="0" applyNumberFormat="1" applyFont="1" applyFill="1" applyBorder="1"/>
    <xf numFmtId="0" fontId="8" fillId="0" borderId="0" xfId="2" applyFont="1" applyAlignment="1">
      <alignment wrapText="1"/>
    </xf>
    <xf numFmtId="44" fontId="1" fillId="0" borderId="1" xfId="1" applyFont="1" applyFill="1" applyBorder="1"/>
    <xf numFmtId="44" fontId="30" fillId="0" borderId="0" xfId="0" applyNumberFormat="1" applyFont="1"/>
    <xf numFmtId="40" fontId="33" fillId="0" borderId="0" xfId="2" applyNumberFormat="1" applyFont="1"/>
    <xf numFmtId="40" fontId="34" fillId="0" borderId="0" xfId="7" applyNumberFormat="1" applyFont="1" applyFill="1" applyBorder="1"/>
    <xf numFmtId="40" fontId="33" fillId="0" borderId="34" xfId="2" applyNumberFormat="1" applyFont="1" applyBorder="1" applyAlignment="1">
      <alignment horizontal="center" wrapText="1"/>
    </xf>
    <xf numFmtId="40" fontId="34" fillId="0" borderId="38" xfId="7" applyNumberFormat="1" applyFont="1" applyFill="1" applyBorder="1"/>
    <xf numFmtId="40" fontId="34" fillId="0" borderId="13" xfId="7" applyNumberFormat="1" applyFont="1" applyFill="1" applyBorder="1"/>
    <xf numFmtId="40" fontId="34" fillId="0" borderId="31" xfId="7" applyNumberFormat="1" applyFont="1" applyFill="1" applyBorder="1"/>
    <xf numFmtId="40" fontId="34" fillId="0" borderId="7" xfId="7" applyNumberFormat="1" applyFont="1" applyFill="1" applyBorder="1"/>
    <xf numFmtId="40" fontId="34" fillId="0" borderId="40" xfId="7" applyNumberFormat="1" applyFont="1" applyFill="1" applyBorder="1"/>
    <xf numFmtId="40" fontId="34" fillId="0" borderId="33" xfId="7" applyNumberFormat="1" applyFont="1" applyFill="1" applyBorder="1"/>
    <xf numFmtId="40" fontId="34" fillId="0" borderId="1" xfId="7" applyNumberFormat="1" applyFont="1" applyFill="1" applyBorder="1"/>
    <xf numFmtId="40" fontId="34" fillId="0" borderId="9" xfId="7" applyNumberFormat="1" applyFont="1" applyFill="1" applyBorder="1"/>
    <xf numFmtId="40" fontId="34" fillId="0" borderId="37" xfId="7" applyNumberFormat="1" applyFont="1" applyFill="1" applyBorder="1"/>
    <xf numFmtId="40" fontId="34" fillId="0" borderId="35" xfId="7" applyNumberFormat="1" applyFont="1" applyFill="1" applyBorder="1"/>
    <xf numFmtId="40" fontId="34" fillId="0" borderId="14" xfId="7" applyNumberFormat="1" applyFont="1" applyFill="1" applyBorder="1"/>
    <xf numFmtId="40" fontId="34" fillId="0" borderId="32" xfId="7" applyNumberFormat="1" applyFont="1" applyFill="1" applyBorder="1"/>
    <xf numFmtId="40" fontId="33" fillId="0" borderId="12" xfId="9" applyNumberFormat="1" applyFont="1" applyFill="1" applyBorder="1"/>
    <xf numFmtId="40" fontId="33" fillId="0" borderId="0" xfId="9" applyNumberFormat="1" applyFont="1" applyFill="1" applyBorder="1"/>
    <xf numFmtId="40" fontId="33" fillId="0" borderId="0" xfId="7" applyNumberFormat="1" applyFont="1" applyFill="1" applyAlignment="1">
      <alignment horizontal="center"/>
    </xf>
    <xf numFmtId="40" fontId="34" fillId="0" borderId="54" xfId="7" applyNumberFormat="1" applyFont="1" applyFill="1" applyBorder="1"/>
    <xf numFmtId="40" fontId="34" fillId="0" borderId="18" xfId="7" applyNumberFormat="1" applyFont="1" applyFill="1" applyBorder="1"/>
    <xf numFmtId="40" fontId="34" fillId="0" borderId="8" xfId="7" applyNumberFormat="1" applyFont="1" applyFill="1" applyBorder="1"/>
    <xf numFmtId="40" fontId="34" fillId="0" borderId="55" xfId="7" applyNumberFormat="1" applyFont="1" applyFill="1" applyBorder="1"/>
    <xf numFmtId="40" fontId="34" fillId="0" borderId="16" xfId="7" applyNumberFormat="1" applyFont="1" applyFill="1" applyBorder="1"/>
    <xf numFmtId="40" fontId="34" fillId="0" borderId="11" xfId="7" applyNumberFormat="1" applyFont="1" applyFill="1" applyBorder="1"/>
    <xf numFmtId="40" fontId="33" fillId="0" borderId="22" xfId="9" applyNumberFormat="1" applyFont="1" applyFill="1" applyBorder="1"/>
    <xf numFmtId="40" fontId="34" fillId="0" borderId="0" xfId="12" applyNumberFormat="1" applyFont="1" applyFill="1"/>
    <xf numFmtId="40" fontId="33" fillId="0" borderId="0" xfId="7" applyNumberFormat="1" applyFont="1" applyFill="1"/>
    <xf numFmtId="40" fontId="34" fillId="0" borderId="39" xfId="7" applyNumberFormat="1" applyFont="1" applyFill="1" applyBorder="1"/>
    <xf numFmtId="40" fontId="34" fillId="0" borderId="17" xfId="7" applyNumberFormat="1" applyFont="1" applyFill="1" applyBorder="1"/>
    <xf numFmtId="40" fontId="34" fillId="0" borderId="0" xfId="7" applyNumberFormat="1" applyFont="1" applyFill="1"/>
    <xf numFmtId="40" fontId="34" fillId="0" borderId="56" xfId="7" applyNumberFormat="1" applyFont="1" applyFill="1" applyBorder="1"/>
    <xf numFmtId="40" fontId="34" fillId="0" borderId="19" xfId="7" applyNumberFormat="1" applyFont="1" applyFill="1" applyBorder="1"/>
    <xf numFmtId="40" fontId="34" fillId="0" borderId="41" xfId="7" applyNumberFormat="1" applyFont="1" applyFill="1" applyBorder="1"/>
    <xf numFmtId="40" fontId="33" fillId="0" borderId="25" xfId="9" applyNumberFormat="1" applyFont="1" applyFill="1" applyBorder="1"/>
    <xf numFmtId="40" fontId="33" fillId="0" borderId="0" xfId="7" applyNumberFormat="1" applyFont="1" applyFill="1" applyBorder="1"/>
    <xf numFmtId="40" fontId="34" fillId="0" borderId="0" xfId="12" applyNumberFormat="1" applyFont="1" applyFill="1" applyBorder="1"/>
    <xf numFmtId="40" fontId="33" fillId="0" borderId="12" xfId="2" applyNumberFormat="1" applyFont="1" applyBorder="1" applyAlignment="1">
      <alignment horizontal="center" wrapText="1"/>
    </xf>
    <xf numFmtId="40" fontId="33" fillId="0" borderId="12" xfId="2" applyNumberFormat="1" applyFont="1" applyBorder="1" applyAlignment="1">
      <alignment horizontal="center" vertical="center" wrapText="1"/>
    </xf>
    <xf numFmtId="3" fontId="33" fillId="0" borderId="30" xfId="7" applyNumberFormat="1" applyFont="1" applyFill="1" applyBorder="1"/>
    <xf numFmtId="3" fontId="33" fillId="0" borderId="36" xfId="7" applyNumberFormat="1" applyFont="1" applyFill="1" applyBorder="1"/>
    <xf numFmtId="40" fontId="34" fillId="0" borderId="0" xfId="2" applyNumberFormat="1" applyFont="1"/>
    <xf numFmtId="44" fontId="33" fillId="0" borderId="29" xfId="1" applyFont="1" applyFill="1" applyBorder="1"/>
    <xf numFmtId="44" fontId="33" fillId="0" borderId="30" xfId="1" applyFont="1" applyFill="1" applyBorder="1"/>
    <xf numFmtId="44" fontId="33" fillId="0" borderId="20" xfId="1" applyFont="1" applyFill="1" applyBorder="1"/>
    <xf numFmtId="44" fontId="33" fillId="0" borderId="8" xfId="1" applyFont="1" applyFill="1" applyBorder="1"/>
    <xf numFmtId="44" fontId="33" fillId="0" borderId="10" xfId="1" applyFont="1" applyFill="1" applyBorder="1"/>
    <xf numFmtId="44" fontId="33" fillId="0" borderId="22" xfId="1" applyFont="1" applyFill="1" applyBorder="1"/>
    <xf numFmtId="40" fontId="34" fillId="0" borderId="0" xfId="9" applyNumberFormat="1" applyFont="1" applyFill="1"/>
    <xf numFmtId="40" fontId="1" fillId="0" borderId="0" xfId="0" applyNumberFormat="1" applyFont="1"/>
    <xf numFmtId="167" fontId="4" fillId="9" borderId="12" xfId="2" applyNumberFormat="1" applyFont="1" applyFill="1" applyBorder="1" applyAlignment="1">
      <alignment horizontal="center"/>
    </xf>
    <xf numFmtId="40" fontId="4" fillId="9" borderId="12" xfId="2" applyNumberFormat="1" applyFont="1" applyFill="1" applyBorder="1" applyAlignment="1">
      <alignment horizontal="center" wrapText="1"/>
    </xf>
    <xf numFmtId="40" fontId="4" fillId="0" borderId="12" xfId="2" applyNumberFormat="1" applyFont="1" applyBorder="1" applyAlignment="1">
      <alignment horizontal="center" wrapText="1"/>
    </xf>
    <xf numFmtId="44" fontId="0" fillId="8" borderId="1" xfId="0" applyNumberFormat="1" applyFill="1" applyBorder="1"/>
    <xf numFmtId="0" fontId="0" fillId="8" borderId="0" xfId="0" applyFill="1"/>
    <xf numFmtId="44" fontId="32" fillId="3" borderId="1" xfId="0" applyNumberFormat="1" applyFont="1" applyFill="1" applyBorder="1"/>
    <xf numFmtId="44" fontId="32" fillId="0" borderId="0" xfId="1" applyFont="1" applyFill="1"/>
    <xf numFmtId="0" fontId="32" fillId="0" borderId="1" xfId="0" applyFont="1" applyBorder="1"/>
    <xf numFmtId="164" fontId="32" fillId="0" borderId="1" xfId="14" applyNumberFormat="1" applyFont="1" applyFill="1" applyBorder="1"/>
    <xf numFmtId="0" fontId="32" fillId="0" borderId="0" xfId="0" applyFont="1"/>
    <xf numFmtId="44" fontId="32" fillId="0" borderId="0" xfId="0" applyNumberFormat="1" applyFont="1"/>
    <xf numFmtId="44" fontId="1" fillId="0" borderId="0" xfId="1" applyFont="1" applyFill="1"/>
    <xf numFmtId="164" fontId="1" fillId="0" borderId="1" xfId="14" applyNumberFormat="1" applyFont="1" applyFill="1" applyBorder="1"/>
    <xf numFmtId="3" fontId="1" fillId="0" borderId="1" xfId="1" applyNumberFormat="1" applyFont="1" applyFill="1" applyBorder="1"/>
    <xf numFmtId="44" fontId="0" fillId="0" borderId="39" xfId="0" applyNumberFormat="1" applyBorder="1"/>
    <xf numFmtId="44" fontId="0" fillId="0" borderId="29" xfId="0" applyNumberFormat="1" applyBorder="1"/>
    <xf numFmtId="49" fontId="2" fillId="3" borderId="3" xfId="2" applyNumberFormat="1" applyFill="1" applyBorder="1" applyAlignment="1">
      <alignment horizontal="center"/>
    </xf>
    <xf numFmtId="0" fontId="2" fillId="3" borderId="1" xfId="2" applyFill="1" applyBorder="1"/>
    <xf numFmtId="44" fontId="0" fillId="3" borderId="33" xfId="0" applyNumberFormat="1" applyFill="1" applyBorder="1"/>
    <xf numFmtId="44" fontId="20" fillId="0" borderId="8" xfId="0" applyNumberFormat="1" applyFont="1" applyBorder="1"/>
    <xf numFmtId="7" fontId="31" fillId="0" borderId="0" xfId="0" applyNumberFormat="1" applyFont="1"/>
    <xf numFmtId="172" fontId="35" fillId="0" borderId="0" xfId="1" applyNumberFormat="1" applyFont="1" applyFill="1" applyBorder="1"/>
    <xf numFmtId="44" fontId="31" fillId="0" borderId="0" xfId="1" applyFont="1" applyFill="1" applyBorder="1"/>
    <xf numFmtId="44" fontId="32" fillId="0" borderId="1" xfId="1" applyFont="1" applyBorder="1"/>
    <xf numFmtId="44" fontId="15" fillId="0" borderId="1" xfId="1" applyFont="1" applyFill="1" applyBorder="1"/>
    <xf numFmtId="44" fontId="0" fillId="0" borderId="1" xfId="1" applyFont="1" applyBorder="1"/>
    <xf numFmtId="44" fontId="20" fillId="0" borderId="1" xfId="1" applyFont="1" applyBorder="1"/>
    <xf numFmtId="44" fontId="0" fillId="0" borderId="1" xfId="1" applyFont="1" applyFill="1" applyBorder="1"/>
    <xf numFmtId="44" fontId="32" fillId="0" borderId="1" xfId="1" applyFont="1" applyFill="1" applyBorder="1"/>
    <xf numFmtId="44" fontId="20" fillId="0" borderId="1" xfId="1" applyFont="1" applyFill="1" applyBorder="1"/>
    <xf numFmtId="44" fontId="0" fillId="0" borderId="12" xfId="0" applyNumberFormat="1" applyBorder="1"/>
    <xf numFmtId="44" fontId="0" fillId="0" borderId="1" xfId="0" applyNumberFormat="1" applyBorder="1" applyAlignment="1">
      <alignment horizontal="center"/>
    </xf>
    <xf numFmtId="44" fontId="32" fillId="0" borderId="1" xfId="0" applyNumberFormat="1" applyFont="1" applyBorder="1" applyAlignment="1">
      <alignment horizontal="center"/>
    </xf>
    <xf numFmtId="44" fontId="20" fillId="0" borderId="1" xfId="0" applyNumberFormat="1" applyFont="1" applyBorder="1" applyAlignment="1">
      <alignment horizontal="center"/>
    </xf>
    <xf numFmtId="44" fontId="0" fillId="0" borderId="53" xfId="0" applyNumberFormat="1" applyBorder="1" applyAlignment="1">
      <alignment horizontal="center"/>
    </xf>
    <xf numFmtId="44" fontId="1" fillId="0" borderId="1" xfId="1" applyFont="1" applyFill="1" applyBorder="1" applyAlignment="1">
      <alignment horizontal="center"/>
    </xf>
    <xf numFmtId="44" fontId="1" fillId="0" borderId="1" xfId="1" applyFont="1" applyBorder="1"/>
    <xf numFmtId="44" fontId="26" fillId="0" borderId="0" xfId="0" applyNumberFormat="1" applyFont="1" applyAlignment="1">
      <alignment horizontal="center" wrapText="1"/>
    </xf>
    <xf numFmtId="165" fontId="0" fillId="0" borderId="1" xfId="14" applyNumberFormat="1" applyFont="1" applyFill="1" applyBorder="1"/>
    <xf numFmtId="40" fontId="34" fillId="12" borderId="38" xfId="7" applyNumberFormat="1" applyFont="1" applyFill="1" applyBorder="1"/>
    <xf numFmtId="40" fontId="34" fillId="12" borderId="33" xfId="7" applyNumberFormat="1" applyFont="1" applyFill="1" applyBorder="1"/>
    <xf numFmtId="40" fontId="34" fillId="12" borderId="56" xfId="7" applyNumberFormat="1" applyFont="1" applyFill="1" applyBorder="1"/>
    <xf numFmtId="40" fontId="34" fillId="12" borderId="3" xfId="7" applyNumberFormat="1" applyFont="1" applyFill="1" applyBorder="1"/>
    <xf numFmtId="40" fontId="33" fillId="12" borderId="12" xfId="9" applyNumberFormat="1" applyFont="1" applyFill="1" applyBorder="1"/>
    <xf numFmtId="40" fontId="33" fillId="12" borderId="22" xfId="9" applyNumberFormat="1" applyFont="1" applyFill="1" applyBorder="1"/>
    <xf numFmtId="40" fontId="34" fillId="12" borderId="0" xfId="2" applyNumberFormat="1" applyFont="1" applyFill="1"/>
    <xf numFmtId="44" fontId="33" fillId="12" borderId="29" xfId="1" applyFont="1" applyFill="1" applyBorder="1"/>
    <xf numFmtId="44" fontId="33" fillId="12" borderId="44" xfId="1" applyFont="1" applyFill="1" applyBorder="1"/>
    <xf numFmtId="44" fontId="33" fillId="12" borderId="33" xfId="1" applyFont="1" applyFill="1" applyBorder="1"/>
    <xf numFmtId="44" fontId="33" fillId="12" borderId="35" xfId="1" applyFont="1" applyFill="1" applyBorder="1"/>
    <xf numFmtId="10" fontId="36" fillId="0" borderId="0" xfId="12" applyNumberFormat="1" applyFont="1" applyFill="1"/>
    <xf numFmtId="10" fontId="36" fillId="0" borderId="0" xfId="11" applyNumberFormat="1" applyFont="1" applyFill="1"/>
    <xf numFmtId="10" fontId="36" fillId="0" borderId="0" xfId="7" applyNumberFormat="1" applyFont="1" applyFill="1"/>
    <xf numFmtId="44" fontId="0" fillId="0" borderId="33" xfId="0" applyNumberFormat="1" applyBorder="1" applyAlignment="1">
      <alignment horizontal="center"/>
    </xf>
    <xf numFmtId="44" fontId="0" fillId="0" borderId="27" xfId="1" applyFont="1" applyBorder="1"/>
    <xf numFmtId="44" fontId="20" fillId="0" borderId="1" xfId="1" applyFont="1" applyFill="1" applyBorder="1" applyAlignment="1">
      <alignment horizontal="center"/>
    </xf>
    <xf numFmtId="44" fontId="20" fillId="0" borderId="27" xfId="1" applyFont="1" applyBorder="1"/>
    <xf numFmtId="44" fontId="31" fillId="0" borderId="27" xfId="1" applyFont="1" applyFill="1" applyBorder="1"/>
    <xf numFmtId="44" fontId="31" fillId="3" borderId="27" xfId="1" applyFont="1" applyFill="1" applyBorder="1"/>
    <xf numFmtId="44" fontId="20" fillId="0" borderId="0" xfId="1" applyFont="1" applyFill="1" applyBorder="1"/>
    <xf numFmtId="44" fontId="37" fillId="0" borderId="0" xfId="1" applyFont="1" applyFill="1" applyBorder="1"/>
    <xf numFmtId="44" fontId="38" fillId="0" borderId="0" xfId="1" applyFont="1" applyFill="1" applyBorder="1"/>
    <xf numFmtId="0" fontId="37" fillId="0" borderId="0" xfId="0" applyFont="1" applyAlignment="1">
      <alignment horizontal="center" wrapText="1"/>
    </xf>
    <xf numFmtId="44" fontId="39" fillId="0" borderId="0" xfId="1" applyFont="1" applyFill="1" applyBorder="1"/>
    <xf numFmtId="44" fontId="20" fillId="8" borderId="1" xfId="1" applyFont="1" applyFill="1" applyBorder="1"/>
    <xf numFmtId="44" fontId="20" fillId="0" borderId="39" xfId="0" applyNumberFormat="1" applyFont="1" applyBorder="1"/>
    <xf numFmtId="39" fontId="38" fillId="0" borderId="0" xfId="0" applyNumberFormat="1" applyFont="1"/>
    <xf numFmtId="39" fontId="20" fillId="0" borderId="0" xfId="0" applyNumberFormat="1" applyFont="1"/>
    <xf numFmtId="0" fontId="2" fillId="3" borderId="3" xfId="2" applyFill="1" applyBorder="1"/>
    <xf numFmtId="44" fontId="20" fillId="3" borderId="1" xfId="1" applyFont="1" applyFill="1" applyBorder="1"/>
    <xf numFmtId="44" fontId="20" fillId="0" borderId="1" xfId="14" applyNumberFormat="1" applyFont="1" applyFill="1" applyBorder="1"/>
    <xf numFmtId="164" fontId="0" fillId="0" borderId="44" xfId="14" applyNumberFormat="1" applyFont="1" applyFill="1" applyBorder="1"/>
    <xf numFmtId="44" fontId="31" fillId="0" borderId="1" xfId="1" applyFont="1" applyFill="1" applyBorder="1"/>
    <xf numFmtId="43" fontId="0" fillId="0" borderId="0" xfId="14" applyFont="1" applyFill="1"/>
    <xf numFmtId="44" fontId="20" fillId="3" borderId="33" xfId="0" applyNumberFormat="1" applyFont="1" applyFill="1" applyBorder="1"/>
    <xf numFmtId="44" fontId="31" fillId="10" borderId="1" xfId="1" applyFont="1" applyFill="1" applyBorder="1"/>
    <xf numFmtId="44" fontId="31" fillId="11" borderId="1" xfId="1" applyFont="1" applyFill="1" applyBorder="1"/>
    <xf numFmtId="172" fontId="42" fillId="0" borderId="0" xfId="0" applyNumberFormat="1" applyFont="1"/>
    <xf numFmtId="0" fontId="42" fillId="0" borderId="0" xfId="0" applyFont="1"/>
    <xf numFmtId="44" fontId="1" fillId="8" borderId="1" xfId="1" applyFont="1" applyFill="1" applyBorder="1"/>
    <xf numFmtId="44" fontId="0" fillId="12" borderId="1" xfId="1" applyFont="1" applyFill="1" applyBorder="1"/>
    <xf numFmtId="44" fontId="1" fillId="0" borderId="1" xfId="0" applyNumberFormat="1" applyFont="1" applyBorder="1"/>
    <xf numFmtId="173" fontId="0" fillId="0" borderId="1" xfId="1" applyNumberFormat="1" applyFont="1" applyFill="1" applyBorder="1" applyAlignment="1">
      <alignment horizontal="center"/>
    </xf>
    <xf numFmtId="173" fontId="0" fillId="0" borderId="1" xfId="1" applyNumberFormat="1" applyFont="1" applyFill="1" applyBorder="1"/>
    <xf numFmtId="173" fontId="0" fillId="0" borderId="1" xfId="1" applyNumberFormat="1" applyFont="1" applyBorder="1"/>
    <xf numFmtId="173" fontId="0" fillId="8" borderId="1" xfId="1" applyNumberFormat="1" applyFont="1" applyFill="1" applyBorder="1"/>
    <xf numFmtId="173" fontId="0" fillId="0" borderId="0" xfId="1" applyNumberFormat="1" applyFont="1" applyFill="1"/>
    <xf numFmtId="44" fontId="15" fillId="0" borderId="1" xfId="0" applyNumberFormat="1" applyFont="1" applyBorder="1"/>
    <xf numFmtId="44" fontId="15" fillId="0" borderId="1" xfId="1" applyFont="1" applyBorder="1"/>
    <xf numFmtId="38" fontId="0" fillId="0" borderId="1" xfId="1" applyNumberFormat="1" applyFont="1" applyFill="1" applyBorder="1"/>
    <xf numFmtId="44" fontId="1" fillId="12" borderId="1" xfId="1" applyFont="1" applyFill="1" applyBorder="1"/>
    <xf numFmtId="41" fontId="44" fillId="3" borderId="1" xfId="1" applyNumberFormat="1" applyFont="1" applyFill="1" applyBorder="1"/>
    <xf numFmtId="41" fontId="1" fillId="3" borderId="1" xfId="1" applyNumberFormat="1" applyFont="1" applyFill="1" applyBorder="1"/>
    <xf numFmtId="0" fontId="0" fillId="12" borderId="0" xfId="0" applyFill="1"/>
    <xf numFmtId="44" fontId="0" fillId="3" borderId="44" xfId="0" applyNumberFormat="1" applyFill="1" applyBorder="1"/>
    <xf numFmtId="44" fontId="20" fillId="12" borderId="1" xfId="1" applyFont="1" applyFill="1" applyBorder="1"/>
    <xf numFmtId="44" fontId="20" fillId="0" borderId="33" xfId="0" applyNumberFormat="1" applyFont="1" applyBorder="1"/>
    <xf numFmtId="44" fontId="46" fillId="0" borderId="1" xfId="0" applyNumberFormat="1" applyFont="1" applyBorder="1"/>
    <xf numFmtId="44" fontId="20" fillId="0" borderId="1" xfId="1" applyFont="1" applyFill="1" applyBorder="1" applyProtection="1">
      <protection locked="0"/>
    </xf>
    <xf numFmtId="44" fontId="0" fillId="0" borderId="1" xfId="1" applyFont="1" applyBorder="1" applyAlignment="1">
      <alignment horizontal="center"/>
    </xf>
    <xf numFmtId="44" fontId="0" fillId="0" borderId="57" xfId="0" applyNumberFormat="1" applyBorder="1"/>
    <xf numFmtId="172" fontId="0" fillId="0" borderId="0" xfId="1" applyNumberFormat="1" applyFont="1" applyFill="1"/>
    <xf numFmtId="40" fontId="48" fillId="0" borderId="0" xfId="2" applyNumberFormat="1" applyFont="1"/>
    <xf numFmtId="0" fontId="25" fillId="0" borderId="0" xfId="0" applyFont="1"/>
    <xf numFmtId="40" fontId="6" fillId="0" borderId="0" xfId="7" applyNumberFormat="1" applyFont="1" applyFill="1" applyBorder="1"/>
    <xf numFmtId="40" fontId="49" fillId="0" borderId="0" xfId="7" applyNumberFormat="1" applyFont="1" applyFill="1" applyBorder="1"/>
    <xf numFmtId="44" fontId="15" fillId="0" borderId="27" xfId="1" applyFont="1" applyFill="1" applyBorder="1"/>
    <xf numFmtId="0" fontId="45" fillId="0" borderId="1" xfId="2" applyFont="1" applyBorder="1"/>
    <xf numFmtId="0" fontId="43" fillId="0" borderId="1" xfId="2" applyFont="1" applyBorder="1"/>
    <xf numFmtId="44" fontId="37" fillId="3" borderId="1" xfId="1" applyFont="1" applyFill="1" applyBorder="1"/>
    <xf numFmtId="44" fontId="31" fillId="3" borderId="1" xfId="1" applyFont="1" applyFill="1" applyBorder="1"/>
    <xf numFmtId="37" fontId="20" fillId="0" borderId="1" xfId="14" applyNumberFormat="1" applyFont="1" applyFill="1" applyBorder="1"/>
    <xf numFmtId="44" fontId="0" fillId="8" borderId="0" xfId="0" applyNumberFormat="1" applyFill="1"/>
    <xf numFmtId="44" fontId="0" fillId="0" borderId="27" xfId="0" applyNumberFormat="1" applyBorder="1"/>
    <xf numFmtId="44" fontId="20" fillId="0" borderId="27" xfId="0" applyNumberFormat="1" applyFont="1" applyBorder="1"/>
    <xf numFmtId="44" fontId="0" fillId="0" borderId="44" xfId="1" applyFont="1" applyFill="1" applyBorder="1"/>
    <xf numFmtId="44" fontId="0" fillId="3" borderId="44" xfId="1" applyFont="1" applyFill="1" applyBorder="1"/>
    <xf numFmtId="44" fontId="0" fillId="0" borderId="20" xfId="1" applyFont="1" applyFill="1" applyBorder="1"/>
    <xf numFmtId="44" fontId="0" fillId="0" borderId="8" xfId="1" applyFont="1" applyFill="1" applyBorder="1"/>
    <xf numFmtId="44" fontId="0" fillId="0" borderId="26" xfId="1" applyFont="1" applyFill="1" applyBorder="1"/>
    <xf numFmtId="44" fontId="0" fillId="0" borderId="12" xfId="1" applyFont="1" applyFill="1" applyBorder="1"/>
    <xf numFmtId="44" fontId="0" fillId="0" borderId="29" xfId="1" applyFont="1" applyFill="1" applyBorder="1"/>
    <xf numFmtId="44" fontId="26" fillId="0" borderId="0" xfId="1" applyFont="1" applyFill="1" applyBorder="1" applyAlignment="1">
      <alignment horizontal="center" wrapText="1"/>
    </xf>
    <xf numFmtId="3" fontId="0" fillId="0" borderId="1" xfId="14" applyNumberFormat="1" applyFont="1" applyFill="1" applyBorder="1"/>
    <xf numFmtId="3" fontId="0" fillId="0" borderId="1" xfId="1" applyNumberFormat="1" applyFont="1" applyFill="1" applyBorder="1"/>
    <xf numFmtId="44" fontId="25" fillId="0" borderId="0" xfId="1" applyFont="1" applyFill="1"/>
    <xf numFmtId="40" fontId="34" fillId="0" borderId="6" xfId="7" applyNumberFormat="1" applyFont="1" applyFill="1" applyBorder="1"/>
    <xf numFmtId="40" fontId="34" fillId="0" borderId="10" xfId="7" applyNumberFormat="1" applyFont="1" applyFill="1" applyBorder="1"/>
    <xf numFmtId="3" fontId="33" fillId="0" borderId="29" xfId="7" applyNumberFormat="1" applyFont="1" applyFill="1" applyBorder="1"/>
    <xf numFmtId="44" fontId="0" fillId="3" borderId="1" xfId="1" applyFont="1" applyFill="1" applyBorder="1"/>
    <xf numFmtId="44" fontId="32" fillId="3" borderId="1" xfId="1" applyFont="1" applyFill="1" applyBorder="1"/>
    <xf numFmtId="49" fontId="4" fillId="0" borderId="1" xfId="2" applyNumberFormat="1" applyFont="1" applyBorder="1" applyAlignment="1">
      <alignment horizontal="center"/>
    </xf>
    <xf numFmtId="0" fontId="4" fillId="0" borderId="1" xfId="2" applyFont="1" applyBorder="1" applyAlignment="1">
      <alignment horizontal="center"/>
    </xf>
    <xf numFmtId="172" fontId="0" fillId="0" borderId="57" xfId="0" applyNumberFormat="1" applyBorder="1"/>
    <xf numFmtId="44" fontId="0" fillId="8" borderId="1" xfId="1" applyFont="1" applyFill="1" applyBorder="1"/>
    <xf numFmtId="44" fontId="33" fillId="0" borderId="0" xfId="7" applyNumberFormat="1" applyFont="1" applyFill="1" applyBorder="1"/>
    <xf numFmtId="0" fontId="33" fillId="0" borderId="0" xfId="7" applyNumberFormat="1" applyFont="1" applyFill="1" applyBorder="1"/>
    <xf numFmtId="43" fontId="2" fillId="0" borderId="0" xfId="2" applyNumberFormat="1" applyAlignment="1">
      <alignment horizontal="right"/>
    </xf>
    <xf numFmtId="44" fontId="0" fillId="0" borderId="0" xfId="0" applyNumberFormat="1" applyAlignment="1">
      <alignment horizontal="right"/>
    </xf>
    <xf numFmtId="0" fontId="0" fillId="0" borderId="29" xfId="0" applyBorder="1" applyAlignment="1">
      <alignment horizontal="right"/>
    </xf>
    <xf numFmtId="0" fontId="0" fillId="0" borderId="30" xfId="0" applyBorder="1" applyAlignment="1">
      <alignment horizontal="center"/>
    </xf>
    <xf numFmtId="44" fontId="0" fillId="0" borderId="30" xfId="1" applyFont="1" applyFill="1" applyBorder="1"/>
    <xf numFmtId="44" fontId="20" fillId="0" borderId="30" xfId="1" applyFont="1" applyFill="1" applyBorder="1"/>
    <xf numFmtId="44" fontId="0" fillId="0" borderId="36" xfId="1" applyFont="1" applyFill="1" applyBorder="1"/>
    <xf numFmtId="0" fontId="0" fillId="0" borderId="39" xfId="0" applyBorder="1" applyAlignment="1">
      <alignment horizontal="right"/>
    </xf>
    <xf numFmtId="0" fontId="0" fillId="0" borderId="39" xfId="0" applyBorder="1" applyAlignment="1">
      <alignment horizontal="center"/>
    </xf>
    <xf numFmtId="44" fontId="0" fillId="0" borderId="39" xfId="1" applyFont="1" applyFill="1" applyBorder="1"/>
    <xf numFmtId="165" fontId="0" fillId="0" borderId="39" xfId="14" applyNumberFormat="1" applyFont="1" applyFill="1" applyBorder="1"/>
    <xf numFmtId="164" fontId="0" fillId="0" borderId="39" xfId="14" applyNumberFormat="1" applyFont="1" applyFill="1" applyBorder="1"/>
    <xf numFmtId="164" fontId="20" fillId="0" borderId="39" xfId="14" applyNumberFormat="1" applyFont="1" applyFill="1" applyBorder="1"/>
    <xf numFmtId="164" fontId="31" fillId="0" borderId="39" xfId="48" applyNumberFormat="1" applyFont="1" applyFill="1" applyBorder="1"/>
    <xf numFmtId="164" fontId="0" fillId="0" borderId="57" xfId="14" applyNumberFormat="1" applyFont="1" applyFill="1" applyBorder="1"/>
    <xf numFmtId="0" fontId="0" fillId="0" borderId="30" xfId="0" applyBorder="1"/>
    <xf numFmtId="165" fontId="0" fillId="0" borderId="30" xfId="1" applyNumberFormat="1" applyFont="1" applyFill="1" applyBorder="1"/>
    <xf numFmtId="165" fontId="0" fillId="0" borderId="30" xfId="14" applyNumberFormat="1" applyFont="1" applyFill="1" applyBorder="1"/>
    <xf numFmtId="165" fontId="20" fillId="0" borderId="30" xfId="14" applyNumberFormat="1" applyFont="1" applyFill="1" applyBorder="1"/>
    <xf numFmtId="164" fontId="0" fillId="0" borderId="25" xfId="14" applyNumberFormat="1" applyFont="1" applyFill="1" applyBorder="1"/>
    <xf numFmtId="0" fontId="26" fillId="0" borderId="1" xfId="0" applyFont="1" applyBorder="1"/>
    <xf numFmtId="164" fontId="1" fillId="0" borderId="39" xfId="14" applyNumberFormat="1" applyFont="1" applyFill="1" applyBorder="1"/>
    <xf numFmtId="44" fontId="1" fillId="0" borderId="39" xfId="1" applyFont="1" applyFill="1" applyBorder="1"/>
    <xf numFmtId="38" fontId="0" fillId="0" borderId="39" xfId="1" applyNumberFormat="1" applyFont="1" applyFill="1" applyBorder="1"/>
    <xf numFmtId="164" fontId="0" fillId="0" borderId="30" xfId="14" applyNumberFormat="1" applyFont="1" applyFill="1" applyBorder="1"/>
    <xf numFmtId="164" fontId="1" fillId="0" borderId="30" xfId="14" applyNumberFormat="1" applyFont="1" applyFill="1" applyBorder="1"/>
    <xf numFmtId="41" fontId="1" fillId="0" borderId="30" xfId="1" applyNumberFormat="1" applyFont="1" applyFill="1" applyBorder="1"/>
    <xf numFmtId="164" fontId="20" fillId="0" borderId="30" xfId="14" applyNumberFormat="1" applyFont="1" applyFill="1" applyBorder="1"/>
    <xf numFmtId="38" fontId="0" fillId="0" borderId="30" xfId="1" applyNumberFormat="1" applyFont="1" applyFill="1" applyBorder="1"/>
    <xf numFmtId="164" fontId="0" fillId="0" borderId="36" xfId="14" applyNumberFormat="1" applyFont="1" applyFill="1" applyBorder="1"/>
    <xf numFmtId="0" fontId="0" fillId="0" borderId="24" xfId="0" applyBorder="1" applyAlignment="1">
      <alignment horizontal="right"/>
    </xf>
    <xf numFmtId="0" fontId="0" fillId="0" borderId="58" xfId="0" applyBorder="1" applyAlignment="1">
      <alignment horizontal="center"/>
    </xf>
    <xf numFmtId="44" fontId="0" fillId="0" borderId="58" xfId="1" applyFont="1" applyFill="1" applyBorder="1"/>
    <xf numFmtId="44" fontId="1" fillId="0" borderId="58" xfId="1" applyFont="1" applyFill="1" applyBorder="1"/>
    <xf numFmtId="44" fontId="20" fillId="0" borderId="58" xfId="1" applyFont="1" applyFill="1" applyBorder="1"/>
    <xf numFmtId="173" fontId="0" fillId="0" borderId="58" xfId="1" applyNumberFormat="1" applyFont="1" applyFill="1" applyBorder="1"/>
    <xf numFmtId="44" fontId="32" fillId="0" borderId="58" xfId="1" applyFont="1" applyFill="1" applyBorder="1"/>
    <xf numFmtId="44" fontId="0" fillId="0" borderId="25" xfId="1" applyFont="1" applyFill="1" applyBorder="1"/>
    <xf numFmtId="44" fontId="20" fillId="0" borderId="27" xfId="1" applyFont="1" applyFill="1" applyBorder="1"/>
    <xf numFmtId="44" fontId="1" fillId="3" borderId="1" xfId="1" applyFont="1" applyFill="1" applyBorder="1"/>
    <xf numFmtId="44" fontId="15" fillId="0" borderId="39" xfId="1" applyFont="1" applyFill="1" applyBorder="1"/>
    <xf numFmtId="44" fontId="20" fillId="0" borderId="39" xfId="1" applyFont="1" applyBorder="1"/>
    <xf numFmtId="44" fontId="0" fillId="0" borderId="39" xfId="1" applyFont="1" applyBorder="1"/>
    <xf numFmtId="44" fontId="0" fillId="0" borderId="25" xfId="0" applyNumberFormat="1" applyBorder="1"/>
    <xf numFmtId="49" fontId="4" fillId="0" borderId="52" xfId="2" applyNumberFormat="1" applyFont="1" applyBorder="1" applyAlignment="1">
      <alignment horizontal="center"/>
    </xf>
    <xf numFmtId="49" fontId="4" fillId="0" borderId="58" xfId="2" applyNumberFormat="1" applyFont="1" applyBorder="1" applyAlignment="1">
      <alignment horizontal="center"/>
    </xf>
    <xf numFmtId="0" fontId="4" fillId="0" borderId="39" xfId="2" applyFont="1" applyBorder="1"/>
    <xf numFmtId="0" fontId="0" fillId="0" borderId="59" xfId="0" applyBorder="1" applyAlignment="1">
      <alignment horizontal="center"/>
    </xf>
    <xf numFmtId="44" fontId="20" fillId="0" borderId="39" xfId="1" applyFont="1" applyFill="1" applyBorder="1"/>
    <xf numFmtId="173" fontId="0" fillId="0" borderId="39" xfId="1" applyNumberFormat="1" applyFont="1" applyFill="1" applyBorder="1"/>
    <xf numFmtId="44" fontId="32" fillId="0" borderId="39" xfId="1" applyFont="1" applyFill="1" applyBorder="1"/>
    <xf numFmtId="0" fontId="0" fillId="0" borderId="52" xfId="0" applyBorder="1" applyAlignment="1">
      <alignment horizontal="center"/>
    </xf>
    <xf numFmtId="44" fontId="0" fillId="0" borderId="30" xfId="0" applyNumberFormat="1" applyBorder="1"/>
    <xf numFmtId="44" fontId="20" fillId="0" borderId="30" xfId="0" applyNumberFormat="1" applyFont="1" applyBorder="1"/>
    <xf numFmtId="173" fontId="0" fillId="0" borderId="30" xfId="1" applyNumberFormat="1" applyFont="1" applyFill="1" applyBorder="1"/>
    <xf numFmtId="44" fontId="1" fillId="3" borderId="1" xfId="0" applyNumberFormat="1" applyFont="1" applyFill="1" applyBorder="1"/>
    <xf numFmtId="44" fontId="45" fillId="3" borderId="1" xfId="1" applyFont="1" applyFill="1" applyBorder="1"/>
    <xf numFmtId="44" fontId="44" fillId="3" borderId="1" xfId="1" applyFont="1" applyFill="1" applyBorder="1"/>
    <xf numFmtId="44" fontId="1" fillId="3" borderId="44" xfId="0" applyNumberFormat="1" applyFont="1" applyFill="1" applyBorder="1"/>
    <xf numFmtId="44" fontId="0" fillId="0" borderId="36" xfId="0" applyNumberFormat="1" applyBorder="1"/>
    <xf numFmtId="44" fontId="15" fillId="3" borderId="1" xfId="1" applyFont="1" applyFill="1" applyBorder="1"/>
    <xf numFmtId="44" fontId="32" fillId="0" borderId="39" xfId="0" applyNumberFormat="1" applyFont="1" applyBorder="1"/>
    <xf numFmtId="44" fontId="0" fillId="0" borderId="27" xfId="1" applyFont="1" applyFill="1" applyBorder="1"/>
    <xf numFmtId="44" fontId="0" fillId="0" borderId="60" xfId="1" applyFont="1" applyFill="1" applyBorder="1"/>
    <xf numFmtId="10" fontId="2" fillId="0" borderId="11" xfId="12" applyNumberFormat="1" applyFont="1" applyFill="1" applyBorder="1" applyAlignment="1">
      <alignment horizontal="center"/>
    </xf>
    <xf numFmtId="44" fontId="32" fillId="0" borderId="1" xfId="1" applyFont="1" applyBorder="1" applyAlignment="1">
      <alignment horizontal="center"/>
    </xf>
    <xf numFmtId="44" fontId="31" fillId="0" borderId="1" xfId="1" applyFont="1" applyBorder="1"/>
    <xf numFmtId="44" fontId="32" fillId="3" borderId="33" xfId="1" applyFont="1" applyFill="1" applyBorder="1"/>
    <xf numFmtId="44" fontId="0" fillId="0" borderId="12" xfId="1" applyFont="1" applyBorder="1"/>
    <xf numFmtId="44" fontId="4" fillId="0" borderId="58" xfId="1" applyFont="1" applyBorder="1" applyAlignment="1">
      <alignment horizontal="center"/>
    </xf>
    <xf numFmtId="44" fontId="32" fillId="0" borderId="27" xfId="1" applyFont="1" applyBorder="1"/>
    <xf numFmtId="44" fontId="20" fillId="0" borderId="0" xfId="1" applyFont="1"/>
    <xf numFmtId="44" fontId="32" fillId="0" borderId="0" xfId="1" applyFont="1"/>
    <xf numFmtId="44" fontId="0" fillId="0" borderId="29" xfId="1" applyFont="1" applyBorder="1"/>
    <xf numFmtId="44" fontId="47" fillId="0" borderId="0" xfId="1" applyFont="1" applyFill="1"/>
    <xf numFmtId="44" fontId="32" fillId="0" borderId="0" xfId="1" applyFont="1" applyFill="1" applyBorder="1"/>
    <xf numFmtId="44" fontId="32" fillId="0" borderId="0" xfId="1" applyFont="1" applyAlignment="1">
      <alignment wrapText="1"/>
    </xf>
    <xf numFmtId="44" fontId="32" fillId="8" borderId="1" xfId="1" applyFont="1" applyFill="1" applyBorder="1"/>
    <xf numFmtId="44" fontId="32" fillId="0" borderId="30" xfId="1" applyFont="1" applyBorder="1"/>
    <xf numFmtId="44" fontId="2" fillId="0" borderId="7" xfId="1" applyFont="1" applyFill="1" applyBorder="1"/>
    <xf numFmtId="44" fontId="2" fillId="0" borderId="12" xfId="9" applyNumberFormat="1" applyFont="1" applyFill="1" applyBorder="1" applyAlignment="1">
      <alignment horizontal="right"/>
    </xf>
    <xf numFmtId="44" fontId="0" fillId="0" borderId="1" xfId="0" applyNumberFormat="1" applyFill="1" applyBorder="1"/>
    <xf numFmtId="44" fontId="20" fillId="0" borderId="1" xfId="0" applyNumberFormat="1" applyFont="1" applyFill="1" applyBorder="1"/>
    <xf numFmtId="43" fontId="0" fillId="0" borderId="0" xfId="14" applyFont="1"/>
    <xf numFmtId="40" fontId="34" fillId="0" borderId="59" xfId="7" applyNumberFormat="1" applyFont="1" applyFill="1" applyBorder="1"/>
    <xf numFmtId="40" fontId="34" fillId="0" borderId="61" xfId="7" applyNumberFormat="1" applyFont="1" applyFill="1" applyBorder="1"/>
    <xf numFmtId="40" fontId="34" fillId="0" borderId="27" xfId="7" applyNumberFormat="1" applyFont="1" applyFill="1" applyBorder="1"/>
    <xf numFmtId="40" fontId="34" fillId="0" borderId="15" xfId="7" applyNumberFormat="1" applyFont="1" applyFill="1" applyBorder="1"/>
    <xf numFmtId="40" fontId="34" fillId="0" borderId="20" xfId="7" applyNumberFormat="1" applyFont="1" applyFill="1" applyBorder="1"/>
    <xf numFmtId="43" fontId="8" fillId="0" borderId="48" xfId="7" applyFont="1" applyFill="1" applyBorder="1"/>
    <xf numFmtId="43" fontId="8" fillId="0" borderId="9" xfId="7" applyFont="1" applyFill="1" applyBorder="1"/>
    <xf numFmtId="0" fontId="8" fillId="0" borderId="34" xfId="2" applyFont="1" applyBorder="1"/>
    <xf numFmtId="40" fontId="34" fillId="0" borderId="43" xfId="7" applyNumberFormat="1" applyFont="1" applyFill="1" applyBorder="1"/>
    <xf numFmtId="40" fontId="33" fillId="0" borderId="58" xfId="7" applyNumberFormat="1" applyFont="1" applyFill="1" applyBorder="1" applyAlignment="1">
      <alignment horizontal="center"/>
    </xf>
    <xf numFmtId="3" fontId="33" fillId="0" borderId="60" xfId="7" applyNumberFormat="1" applyFont="1" applyFill="1" applyBorder="1"/>
    <xf numFmtId="44" fontId="33" fillId="0" borderId="62" xfId="1" applyFont="1" applyFill="1" applyBorder="1"/>
    <xf numFmtId="44" fontId="33" fillId="0" borderId="12" xfId="1" applyFont="1" applyFill="1" applyBorder="1"/>
    <xf numFmtId="3" fontId="33" fillId="0" borderId="54" xfId="7" applyNumberFormat="1" applyFont="1" applyFill="1" applyBorder="1"/>
    <xf numFmtId="3" fontId="33" fillId="12" borderId="55" xfId="7" applyNumberFormat="1" applyFont="1" applyFill="1" applyBorder="1"/>
    <xf numFmtId="3" fontId="33" fillId="12" borderId="43" xfId="7" applyNumberFormat="1" applyFont="1" applyFill="1" applyBorder="1"/>
    <xf numFmtId="3" fontId="33" fillId="0" borderId="7" xfId="7" applyNumberFormat="1" applyFont="1" applyFill="1" applyBorder="1"/>
    <xf numFmtId="3" fontId="33" fillId="0" borderId="9" xfId="7" applyNumberFormat="1" applyFont="1" applyFill="1" applyBorder="1"/>
    <xf numFmtId="3" fontId="33" fillId="0" borderId="11" xfId="7" applyNumberFormat="1" applyFont="1" applyFill="1" applyBorder="1"/>
    <xf numFmtId="3" fontId="33" fillId="0" borderId="53" xfId="7" applyNumberFormat="1" applyFont="1" applyFill="1" applyBorder="1"/>
    <xf numFmtId="43" fontId="8" fillId="0" borderId="7" xfId="7" applyFont="1" applyFill="1" applyBorder="1"/>
    <xf numFmtId="43" fontId="8" fillId="0" borderId="15" xfId="7" applyFont="1" applyFill="1" applyBorder="1"/>
    <xf numFmtId="43" fontId="8" fillId="0" borderId="19" xfId="7" applyFont="1" applyFill="1" applyBorder="1"/>
    <xf numFmtId="43" fontId="8" fillId="0" borderId="22" xfId="7" applyFont="1" applyFill="1" applyBorder="1"/>
    <xf numFmtId="43" fontId="8" fillId="0" borderId="11" xfId="7" applyFont="1" applyFill="1" applyBorder="1"/>
    <xf numFmtId="43" fontId="8" fillId="0" borderId="34" xfId="7" applyFont="1" applyFill="1" applyBorder="1"/>
    <xf numFmtId="0" fontId="7" fillId="0" borderId="48" xfId="2" applyFont="1" applyBorder="1" applyAlignment="1">
      <alignment horizontal="right"/>
    </xf>
    <xf numFmtId="44" fontId="7" fillId="0" borderId="48" xfId="9" applyFont="1" applyFill="1" applyBorder="1" applyAlignment="1">
      <alignment horizontal="right"/>
    </xf>
    <xf numFmtId="2" fontId="34" fillId="0" borderId="9" xfId="2" applyNumberFormat="1" applyFont="1" applyBorder="1"/>
    <xf numFmtId="0" fontId="4" fillId="0" borderId="0" xfId="2" applyFont="1" applyAlignment="1">
      <alignment horizontal="center"/>
    </xf>
  </cellXfs>
  <cellStyles count="175">
    <cellStyle name="Comma" xfId="14" builtinId="3"/>
    <cellStyle name="Comma 10" xfId="155" xr:uid="{00000000-0005-0000-0000-000001000000}"/>
    <cellStyle name="Comma 11" xfId="169" xr:uid="{00000000-0005-0000-0000-000002000000}"/>
    <cellStyle name="Comma 2" xfId="3" xr:uid="{00000000-0005-0000-0000-000003000000}"/>
    <cellStyle name="Comma 2 2" xfId="7" xr:uid="{00000000-0005-0000-0000-000004000000}"/>
    <cellStyle name="Comma 2 2 2" xfId="30" xr:uid="{00000000-0005-0000-0000-000005000000}"/>
    <cellStyle name="Comma 2 2 2 2" xfId="50" xr:uid="{00000000-0005-0000-0000-000006000000}"/>
    <cellStyle name="Comma 2 2 3" xfId="51" xr:uid="{00000000-0005-0000-0000-000007000000}"/>
    <cellStyle name="Comma 2 3" xfId="25" xr:uid="{00000000-0005-0000-0000-000008000000}"/>
    <cellStyle name="Comma 2 3 2" xfId="52" xr:uid="{00000000-0005-0000-0000-000009000000}"/>
    <cellStyle name="Comma 2 4" xfId="44" xr:uid="{00000000-0005-0000-0000-00000A000000}"/>
    <cellStyle name="Comma 2 4 2" xfId="53" xr:uid="{00000000-0005-0000-0000-00000B000000}"/>
    <cellStyle name="Comma 2 5" xfId="163" xr:uid="{00000000-0005-0000-0000-00000C000000}"/>
    <cellStyle name="Comma 3" xfId="6" xr:uid="{00000000-0005-0000-0000-00000D000000}"/>
    <cellStyle name="Comma 3 2" xfId="29" xr:uid="{00000000-0005-0000-0000-00000E000000}"/>
    <cellStyle name="Comma 3 2 2" xfId="54" xr:uid="{00000000-0005-0000-0000-00000F000000}"/>
    <cellStyle name="Comma 3 3" xfId="55" xr:uid="{00000000-0005-0000-0000-000010000000}"/>
    <cellStyle name="Comma 3 4" xfId="162" xr:uid="{00000000-0005-0000-0000-000011000000}"/>
    <cellStyle name="Comma 4" xfId="20" xr:uid="{00000000-0005-0000-0000-000012000000}"/>
    <cellStyle name="Comma 4 2" xfId="56" xr:uid="{00000000-0005-0000-0000-000013000000}"/>
    <cellStyle name="Comma 5" xfId="48" xr:uid="{00000000-0005-0000-0000-000014000000}"/>
    <cellStyle name="Comma 5 2" xfId="57" xr:uid="{00000000-0005-0000-0000-000015000000}"/>
    <cellStyle name="Comma 6" xfId="58" xr:uid="{00000000-0005-0000-0000-000016000000}"/>
    <cellStyle name="Comma 7" xfId="59" xr:uid="{00000000-0005-0000-0000-000017000000}"/>
    <cellStyle name="Comma 8" xfId="60" xr:uid="{00000000-0005-0000-0000-000018000000}"/>
    <cellStyle name="Comma 9" xfId="149" xr:uid="{00000000-0005-0000-0000-000019000000}"/>
    <cellStyle name="Currency" xfId="1" builtinId="4"/>
    <cellStyle name="Currency 10" xfId="62" xr:uid="{00000000-0005-0000-0000-00001B000000}"/>
    <cellStyle name="Currency 10 2" xfId="138" xr:uid="{00000000-0005-0000-0000-00001C000000}"/>
    <cellStyle name="Currency 10 2 2" xfId="140" xr:uid="{00000000-0005-0000-0000-00001D000000}"/>
    <cellStyle name="Currency 11" xfId="63" xr:uid="{00000000-0005-0000-0000-00001E000000}"/>
    <cellStyle name="Currency 11 2" xfId="139" xr:uid="{00000000-0005-0000-0000-00001F000000}"/>
    <cellStyle name="Currency 11 2 2" xfId="141" xr:uid="{00000000-0005-0000-0000-000020000000}"/>
    <cellStyle name="Currency 12" xfId="61" xr:uid="{00000000-0005-0000-0000-000021000000}"/>
    <cellStyle name="Currency 12 2" xfId="137" xr:uid="{00000000-0005-0000-0000-000022000000}"/>
    <cellStyle name="Currency 12 2 2" xfId="142" xr:uid="{00000000-0005-0000-0000-000023000000}"/>
    <cellStyle name="Currency 13" xfId="146" xr:uid="{00000000-0005-0000-0000-000024000000}"/>
    <cellStyle name="Currency 14" xfId="151" xr:uid="{00000000-0005-0000-0000-000025000000}"/>
    <cellStyle name="Currency 15" xfId="152" xr:uid="{00000000-0005-0000-0000-000026000000}"/>
    <cellStyle name="Currency 16" xfId="170" xr:uid="{00000000-0005-0000-0000-000027000000}"/>
    <cellStyle name="Currency 2" xfId="4" xr:uid="{00000000-0005-0000-0000-000028000000}"/>
    <cellStyle name="Currency 2 2" xfId="9" xr:uid="{00000000-0005-0000-0000-000029000000}"/>
    <cellStyle name="Currency 2 2 2" xfId="32" xr:uid="{00000000-0005-0000-0000-00002A000000}"/>
    <cellStyle name="Currency 2 2 2 2" xfId="65" xr:uid="{00000000-0005-0000-0000-00002B000000}"/>
    <cellStyle name="Currency 2 2 3" xfId="66" xr:uid="{00000000-0005-0000-0000-00002C000000}"/>
    <cellStyle name="Currency 2 2 4" xfId="172" xr:uid="{00000000-0005-0000-0000-00002D000000}"/>
    <cellStyle name="Currency 2 3" xfId="26" xr:uid="{00000000-0005-0000-0000-00002E000000}"/>
    <cellStyle name="Currency 2 3 2" xfId="67" xr:uid="{00000000-0005-0000-0000-00002F000000}"/>
    <cellStyle name="Currency 2 4" xfId="68" xr:uid="{00000000-0005-0000-0000-000030000000}"/>
    <cellStyle name="Currency 2 4 2" xfId="69" xr:uid="{00000000-0005-0000-0000-000031000000}"/>
    <cellStyle name="Currency 2 5" xfId="64" xr:uid="{00000000-0005-0000-0000-000032000000}"/>
    <cellStyle name="Currency 2 5 2" xfId="144" xr:uid="{00000000-0005-0000-0000-000033000000}"/>
    <cellStyle name="Currency 2 6" xfId="143" xr:uid="{00000000-0005-0000-0000-000034000000}"/>
    <cellStyle name="Currency 3" xfId="8" xr:uid="{00000000-0005-0000-0000-000035000000}"/>
    <cellStyle name="Currency 3 2" xfId="31" xr:uid="{00000000-0005-0000-0000-000036000000}"/>
    <cellStyle name="Currency 3 2 2" xfId="71" xr:uid="{00000000-0005-0000-0000-000037000000}"/>
    <cellStyle name="Currency 3 3" xfId="23" xr:uid="{00000000-0005-0000-0000-000038000000}"/>
    <cellStyle name="Currency 3 4" xfId="36" xr:uid="{00000000-0005-0000-0000-000039000000}"/>
    <cellStyle name="Currency 3 4 2" xfId="72" xr:uid="{00000000-0005-0000-0000-00003A000000}"/>
    <cellStyle name="Currency 3 5" xfId="73" xr:uid="{00000000-0005-0000-0000-00003B000000}"/>
    <cellStyle name="Currency 3 5 2" xfId="74" xr:uid="{00000000-0005-0000-0000-00003C000000}"/>
    <cellStyle name="Currency 3 6" xfId="70" xr:uid="{00000000-0005-0000-0000-00003D000000}"/>
    <cellStyle name="Currency 3 7" xfId="164" xr:uid="{00000000-0005-0000-0000-00003E000000}"/>
    <cellStyle name="Currency 4" xfId="21" xr:uid="{00000000-0005-0000-0000-00003F000000}"/>
    <cellStyle name="Currency 4 2" xfId="75" xr:uid="{00000000-0005-0000-0000-000040000000}"/>
    <cellStyle name="Currency 4 3" xfId="171" xr:uid="{00000000-0005-0000-0000-000041000000}"/>
    <cellStyle name="Currency 5" xfId="76" xr:uid="{00000000-0005-0000-0000-000042000000}"/>
    <cellStyle name="Currency 5 2" xfId="173" xr:uid="{00000000-0005-0000-0000-000043000000}"/>
    <cellStyle name="Currency 6" xfId="77" xr:uid="{00000000-0005-0000-0000-000044000000}"/>
    <cellStyle name="Currency 7" xfId="78" xr:uid="{00000000-0005-0000-0000-000045000000}"/>
    <cellStyle name="Currency 8" xfId="79" xr:uid="{00000000-0005-0000-0000-000046000000}"/>
    <cellStyle name="Currency 9" xfId="80" xr:uid="{00000000-0005-0000-0000-000047000000}"/>
    <cellStyle name="Currency 9 2" xfId="145" xr:uid="{00000000-0005-0000-0000-000048000000}"/>
    <cellStyle name="Normal" xfId="0" builtinId="0"/>
    <cellStyle name="Normal 10" xfId="81" xr:uid="{00000000-0005-0000-0000-00004A000000}"/>
    <cellStyle name="Normal 10 2" xfId="82" xr:uid="{00000000-0005-0000-0000-00004B000000}"/>
    <cellStyle name="Normal 11" xfId="83" xr:uid="{00000000-0005-0000-0000-00004C000000}"/>
    <cellStyle name="Normal 11 2" xfId="134" xr:uid="{00000000-0005-0000-0000-00004D000000}"/>
    <cellStyle name="Normal 12" xfId="84" xr:uid="{00000000-0005-0000-0000-00004E000000}"/>
    <cellStyle name="Normal 12 2" xfId="135" xr:uid="{00000000-0005-0000-0000-00004F000000}"/>
    <cellStyle name="Normal 13" xfId="49" xr:uid="{00000000-0005-0000-0000-000050000000}"/>
    <cellStyle name="Normal 13 2" xfId="136" xr:uid="{00000000-0005-0000-0000-000051000000}"/>
    <cellStyle name="Normal 14" xfId="147" xr:uid="{00000000-0005-0000-0000-000052000000}"/>
    <cellStyle name="Normal 15" xfId="148" xr:uid="{00000000-0005-0000-0000-000053000000}"/>
    <cellStyle name="Normal 16" xfId="153" xr:uid="{00000000-0005-0000-0000-000054000000}"/>
    <cellStyle name="Normal 17" xfId="154" xr:uid="{00000000-0005-0000-0000-000055000000}"/>
    <cellStyle name="Normal 18" xfId="160" xr:uid="{00000000-0005-0000-0000-000056000000}"/>
    <cellStyle name="Normal 2" xfId="2" xr:uid="{00000000-0005-0000-0000-000057000000}"/>
    <cellStyle name="Normal 2 2" xfId="15" xr:uid="{00000000-0005-0000-0000-000058000000}"/>
    <cellStyle name="Normal 2 2 2" xfId="18" xr:uid="{00000000-0005-0000-0000-000059000000}"/>
    <cellStyle name="Normal 2 2 2 2" xfId="39" xr:uid="{00000000-0005-0000-0000-00005A000000}"/>
    <cellStyle name="Normal 2 2 2 2 2" xfId="86" xr:uid="{00000000-0005-0000-0000-00005B000000}"/>
    <cellStyle name="Normal 2 2 2 2 3" xfId="85" xr:uid="{00000000-0005-0000-0000-00005C000000}"/>
    <cellStyle name="Normal 2 2 2 3" xfId="42" xr:uid="{00000000-0005-0000-0000-00005D000000}"/>
    <cellStyle name="Normal 2 2 2 3 2" xfId="88" xr:uid="{00000000-0005-0000-0000-00005E000000}"/>
    <cellStyle name="Normal 2 2 2 3 2 2" xfId="89" xr:uid="{00000000-0005-0000-0000-00005F000000}"/>
    <cellStyle name="Normal 2 2 2 3 3" xfId="90" xr:uid="{00000000-0005-0000-0000-000060000000}"/>
    <cellStyle name="Normal 2 2 2 3 4" xfId="87" xr:uid="{00000000-0005-0000-0000-000061000000}"/>
    <cellStyle name="Normal 2 3" xfId="17" xr:uid="{00000000-0005-0000-0000-000062000000}"/>
    <cellStyle name="Normal 2 3 2" xfId="28" xr:uid="{00000000-0005-0000-0000-000063000000}"/>
    <cellStyle name="Normal 2 3 2 2" xfId="91" xr:uid="{00000000-0005-0000-0000-000064000000}"/>
    <cellStyle name="Normal 2 3 3" xfId="92" xr:uid="{00000000-0005-0000-0000-000065000000}"/>
    <cellStyle name="Normal 2 4" xfId="22" xr:uid="{00000000-0005-0000-0000-000066000000}"/>
    <cellStyle name="Normal 2 4 2" xfId="38" xr:uid="{00000000-0005-0000-0000-000067000000}"/>
    <cellStyle name="Normal 2 4 2 2" xfId="94" xr:uid="{00000000-0005-0000-0000-000068000000}"/>
    <cellStyle name="Normal 2 4 2 3" xfId="93" xr:uid="{00000000-0005-0000-0000-000069000000}"/>
    <cellStyle name="Normal 2 4 3" xfId="40" xr:uid="{00000000-0005-0000-0000-00006A000000}"/>
    <cellStyle name="Normal 2 4 3 2" xfId="95" xr:uid="{00000000-0005-0000-0000-00006B000000}"/>
    <cellStyle name="Normal 2 4 4" xfId="41" xr:uid="{00000000-0005-0000-0000-00006C000000}"/>
    <cellStyle name="Normal 2 4 4 2" xfId="97" xr:uid="{00000000-0005-0000-0000-00006D000000}"/>
    <cellStyle name="Normal 2 4 4 2 2" xfId="98" xr:uid="{00000000-0005-0000-0000-00006E000000}"/>
    <cellStyle name="Normal 2 4 4 3" xfId="99" xr:uid="{00000000-0005-0000-0000-00006F000000}"/>
    <cellStyle name="Normal 2 4 4 4" xfId="96" xr:uid="{00000000-0005-0000-0000-000070000000}"/>
    <cellStyle name="Normal 2 5" xfId="47" xr:uid="{00000000-0005-0000-0000-000071000000}"/>
    <cellStyle name="Normal 2 5 2" xfId="101" xr:uid="{00000000-0005-0000-0000-000072000000}"/>
    <cellStyle name="Normal 2 5 3" xfId="100" xr:uid="{00000000-0005-0000-0000-000073000000}"/>
    <cellStyle name="Normal 2 6" xfId="102" xr:uid="{00000000-0005-0000-0000-000074000000}"/>
    <cellStyle name="Normal 2 7" xfId="103" xr:uid="{00000000-0005-0000-0000-000075000000}"/>
    <cellStyle name="Normal 2 8" xfId="104" xr:uid="{00000000-0005-0000-0000-000076000000}"/>
    <cellStyle name="Normal 3" xfId="5" xr:uid="{00000000-0005-0000-0000-000077000000}"/>
    <cellStyle name="Normal 3 2" xfId="10" xr:uid="{00000000-0005-0000-0000-000078000000}"/>
    <cellStyle name="Normal 3 2 2" xfId="105" xr:uid="{00000000-0005-0000-0000-000079000000}"/>
    <cellStyle name="Normal 3 2 3" xfId="106" xr:uid="{00000000-0005-0000-0000-00007A000000}"/>
    <cellStyle name="Normal 3 2 4" xfId="107" xr:uid="{00000000-0005-0000-0000-00007B000000}"/>
    <cellStyle name="Normal 3 3" xfId="16" xr:uid="{00000000-0005-0000-0000-00007C000000}"/>
    <cellStyle name="Normal 3 3 2" xfId="35" xr:uid="{00000000-0005-0000-0000-00007D000000}"/>
    <cellStyle name="Normal 3 3 2 2" xfId="108" xr:uid="{00000000-0005-0000-0000-00007E000000}"/>
    <cellStyle name="Normal 3 3 3" xfId="109" xr:uid="{00000000-0005-0000-0000-00007F000000}"/>
    <cellStyle name="Normal 3 4" xfId="27" xr:uid="{00000000-0005-0000-0000-000080000000}"/>
    <cellStyle name="Normal 3 4 2" xfId="110" xr:uid="{00000000-0005-0000-0000-000081000000}"/>
    <cellStyle name="Normal 3 5" xfId="111" xr:uid="{00000000-0005-0000-0000-000082000000}"/>
    <cellStyle name="Normal 3 5 2" xfId="112" xr:uid="{00000000-0005-0000-0000-000083000000}"/>
    <cellStyle name="Normal 3 6" xfId="156" xr:uid="{00000000-0005-0000-0000-000084000000}"/>
    <cellStyle name="Normal 4" xfId="19" xr:uid="{00000000-0005-0000-0000-000085000000}"/>
    <cellStyle name="Normal 4 2" xfId="43" xr:uid="{00000000-0005-0000-0000-000086000000}"/>
    <cellStyle name="Normal 4 2 2" xfId="113" xr:uid="{00000000-0005-0000-0000-000087000000}"/>
    <cellStyle name="Normal 4 3" xfId="114" xr:uid="{00000000-0005-0000-0000-000088000000}"/>
    <cellStyle name="Normal 4 4" xfId="157" xr:uid="{00000000-0005-0000-0000-000089000000}"/>
    <cellStyle name="Normal 5" xfId="46" xr:uid="{00000000-0005-0000-0000-00008A000000}"/>
    <cellStyle name="Normal 5 2" xfId="115" xr:uid="{00000000-0005-0000-0000-00008B000000}"/>
    <cellStyle name="Normal 5 2 2" xfId="165" xr:uid="{00000000-0005-0000-0000-00008C000000}"/>
    <cellStyle name="Normal 5 3" xfId="158" xr:uid="{00000000-0005-0000-0000-00008D000000}"/>
    <cellStyle name="Normal 6" xfId="116" xr:uid="{00000000-0005-0000-0000-00008E000000}"/>
    <cellStyle name="Normal 6 2" xfId="166" xr:uid="{00000000-0005-0000-0000-00008F000000}"/>
    <cellStyle name="Normal 7" xfId="117" xr:uid="{00000000-0005-0000-0000-000090000000}"/>
    <cellStyle name="Normal 7 2" xfId="161" xr:uid="{00000000-0005-0000-0000-000091000000}"/>
    <cellStyle name="Normal 8" xfId="118" xr:uid="{00000000-0005-0000-0000-000092000000}"/>
    <cellStyle name="Normal 9" xfId="119" xr:uid="{00000000-0005-0000-0000-000093000000}"/>
    <cellStyle name="Percent 10" xfId="159" xr:uid="{00000000-0005-0000-0000-000095000000}"/>
    <cellStyle name="Percent 11" xfId="174" xr:uid="{00000000-0005-0000-0000-000096000000}"/>
    <cellStyle name="Percent 2" xfId="12" xr:uid="{00000000-0005-0000-0000-000097000000}"/>
    <cellStyle name="Percent 2 2" xfId="34" xr:uid="{00000000-0005-0000-0000-000098000000}"/>
    <cellStyle name="Percent 2 2 2" xfId="120" xr:uid="{00000000-0005-0000-0000-000099000000}"/>
    <cellStyle name="Percent 2 3" xfId="121" xr:uid="{00000000-0005-0000-0000-00009A000000}"/>
    <cellStyle name="Percent 2 4" xfId="168" xr:uid="{00000000-0005-0000-0000-00009B000000}"/>
    <cellStyle name="Percent 3" xfId="13" xr:uid="{00000000-0005-0000-0000-00009C000000}"/>
    <cellStyle name="Percent 3 2" xfId="24" xr:uid="{00000000-0005-0000-0000-00009D000000}"/>
    <cellStyle name="Percent 3 3" xfId="37" xr:uid="{00000000-0005-0000-0000-00009E000000}"/>
    <cellStyle name="Percent 3 3 2" xfId="122" xr:uid="{00000000-0005-0000-0000-00009F000000}"/>
    <cellStyle name="Percent 3 3 3" xfId="123" xr:uid="{00000000-0005-0000-0000-0000A0000000}"/>
    <cellStyle name="Percent 3 3 4" xfId="124" xr:uid="{00000000-0005-0000-0000-0000A1000000}"/>
    <cellStyle name="Percent 3 4" xfId="125" xr:uid="{00000000-0005-0000-0000-0000A2000000}"/>
    <cellStyle name="Percent 3 5" xfId="126" xr:uid="{00000000-0005-0000-0000-0000A3000000}"/>
    <cellStyle name="Percent 3 6" xfId="127" xr:uid="{00000000-0005-0000-0000-0000A4000000}"/>
    <cellStyle name="Percent 3 7" xfId="167" xr:uid="{00000000-0005-0000-0000-0000A5000000}"/>
    <cellStyle name="Percent 4" xfId="11" xr:uid="{00000000-0005-0000-0000-0000A6000000}"/>
    <cellStyle name="Percent 4 2" xfId="33" xr:uid="{00000000-0005-0000-0000-0000A7000000}"/>
    <cellStyle name="Percent 4 2 2" xfId="128" xr:uid="{00000000-0005-0000-0000-0000A8000000}"/>
    <cellStyle name="Percent 4 3" xfId="129" xr:uid="{00000000-0005-0000-0000-0000A9000000}"/>
    <cellStyle name="Percent 5" xfId="45" xr:uid="{00000000-0005-0000-0000-0000AA000000}"/>
    <cellStyle name="Percent 5 2" xfId="130" xr:uid="{00000000-0005-0000-0000-0000AB000000}"/>
    <cellStyle name="Percent 6" xfId="131" xr:uid="{00000000-0005-0000-0000-0000AC000000}"/>
    <cellStyle name="Percent 7" xfId="132" xr:uid="{00000000-0005-0000-0000-0000AD000000}"/>
    <cellStyle name="Percent 8" xfId="133" xr:uid="{00000000-0005-0000-0000-0000AE000000}"/>
    <cellStyle name="Percent 9" xfId="150" xr:uid="{00000000-0005-0000-0000-0000AF000000}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146"/>
  <sheetViews>
    <sheetView tabSelected="1" zoomScale="80" zoomScaleNormal="80" zoomScaleSheetLayoutView="100" workbookViewId="0">
      <pane xSplit="2" ySplit="4" topLeftCell="I106" activePane="bottomRight" state="frozen"/>
      <selection pane="topRight" activeCell="C1" sqref="C1"/>
      <selection pane="bottomLeft" activeCell="A6" sqref="A6"/>
      <selection pane="bottomRight" activeCell="U123" sqref="U123"/>
    </sheetView>
  </sheetViews>
  <sheetFormatPr defaultColWidth="9.33203125" defaultRowHeight="14.4" x14ac:dyDescent="0.3"/>
  <cols>
    <col min="1" max="1" width="55.6640625" customWidth="1"/>
    <col min="2" max="2" width="2.33203125" customWidth="1"/>
    <col min="3" max="3" width="22" style="354" customWidth="1"/>
    <col min="4" max="4" width="19.5546875" style="354" customWidth="1"/>
    <col min="5" max="5" width="20.33203125" style="354" customWidth="1"/>
    <col min="6" max="6" width="20.6640625" style="354" customWidth="1"/>
    <col min="7" max="7" width="20.33203125" style="354" customWidth="1"/>
    <col min="8" max="8" width="20.44140625" style="354" customWidth="1"/>
    <col min="9" max="9" width="19.33203125" style="354" customWidth="1"/>
    <col min="10" max="14" width="19.44140625" style="354" customWidth="1"/>
    <col min="15" max="16" width="21.33203125" style="354" customWidth="1"/>
    <col min="17" max="18" width="21.6640625" style="354" customWidth="1"/>
    <col min="19" max="19" width="20.33203125" style="354" customWidth="1"/>
    <col min="20" max="20" width="19.33203125" style="354" customWidth="1"/>
    <col min="21" max="21" width="22" style="354" customWidth="1"/>
    <col min="22" max="22" width="20.33203125" style="283" customWidth="1"/>
    <col min="23" max="23" width="22.33203125" customWidth="1"/>
    <col min="24" max="24" width="22.6640625" style="85" customWidth="1"/>
  </cols>
  <sheetData>
    <row r="1" spans="1:58" x14ac:dyDescent="0.3">
      <c r="A1" s="238" t="s">
        <v>191</v>
      </c>
      <c r="B1" s="238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265"/>
      <c r="S1" s="266"/>
      <c r="T1" s="306"/>
      <c r="U1" s="306"/>
      <c r="V1" s="457"/>
      <c r="W1" s="458"/>
      <c r="X1" s="480"/>
      <c r="Y1" s="458"/>
      <c r="Z1" s="458"/>
      <c r="AA1" s="458"/>
      <c r="AB1" s="458"/>
      <c r="AC1" s="458"/>
      <c r="AD1" s="458"/>
      <c r="AE1" s="458"/>
      <c r="AF1" s="458"/>
      <c r="AG1" s="458"/>
      <c r="AH1" s="458"/>
      <c r="AI1" s="458"/>
      <c r="AJ1" s="458"/>
      <c r="AK1" s="458"/>
      <c r="AL1" s="458"/>
      <c r="AM1" s="458"/>
      <c r="AN1" s="458"/>
      <c r="AO1" s="458"/>
      <c r="AP1" s="458"/>
      <c r="AQ1" s="458"/>
      <c r="AR1" s="458"/>
      <c r="AS1" s="458"/>
      <c r="AT1" s="458"/>
      <c r="AU1" s="458"/>
      <c r="AV1" s="458"/>
      <c r="AW1" s="458"/>
      <c r="AX1" s="458"/>
      <c r="AY1" s="458"/>
      <c r="AZ1" s="458"/>
      <c r="BA1" s="458"/>
      <c r="BB1" s="458"/>
      <c r="BC1" s="458"/>
      <c r="BD1" s="458"/>
      <c r="BE1" s="458"/>
      <c r="BF1" s="458"/>
    </row>
    <row r="2" spans="1:58" x14ac:dyDescent="0.3">
      <c r="A2" s="238" t="s">
        <v>225</v>
      </c>
      <c r="B2" s="238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  <c r="U2" s="306"/>
      <c r="V2" s="457"/>
      <c r="W2" s="458"/>
      <c r="X2" s="480"/>
      <c r="Y2" s="458"/>
      <c r="Z2" s="458"/>
      <c r="AA2" s="458"/>
      <c r="AB2" s="458"/>
      <c r="AC2" s="458"/>
      <c r="AD2" s="458"/>
      <c r="AE2" s="458"/>
      <c r="AF2" s="458"/>
      <c r="AG2" s="458"/>
      <c r="AH2" s="458"/>
      <c r="AI2" s="458"/>
      <c r="AJ2" s="458"/>
      <c r="AK2" s="458"/>
      <c r="AL2" s="458"/>
      <c r="AM2" s="458"/>
      <c r="AN2" s="458"/>
      <c r="AO2" s="458"/>
      <c r="AP2" s="458"/>
      <c r="AQ2" s="458"/>
      <c r="AR2" s="458"/>
      <c r="AS2" s="458"/>
      <c r="AT2" s="458"/>
      <c r="AU2" s="458"/>
      <c r="AV2" s="458"/>
      <c r="AW2" s="458"/>
      <c r="AX2" s="458"/>
      <c r="AY2" s="458"/>
      <c r="AZ2" s="458"/>
      <c r="BA2" s="458"/>
      <c r="BB2" s="458"/>
      <c r="BC2" s="458"/>
      <c r="BD2" s="458"/>
      <c r="BE2" s="458"/>
      <c r="BF2" s="458"/>
    </row>
    <row r="3" spans="1:58" ht="14.25" customHeight="1" thickBot="1" x14ac:dyDescent="0.35">
      <c r="A3" s="267" t="s">
        <v>796</v>
      </c>
      <c r="B3" s="238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  <c r="U3" s="306"/>
      <c r="V3" s="457"/>
      <c r="W3" s="458"/>
      <c r="X3" s="480"/>
      <c r="Y3" s="458"/>
      <c r="Z3" s="458"/>
      <c r="AA3" s="458"/>
      <c r="AB3" s="458"/>
      <c r="AC3" s="458"/>
      <c r="AD3" s="458"/>
      <c r="AE3" s="458"/>
      <c r="AF3" s="458"/>
      <c r="AG3" s="458"/>
      <c r="AH3" s="458"/>
      <c r="AI3" s="458"/>
      <c r="AJ3" s="458"/>
      <c r="AK3" s="458"/>
      <c r="AL3" s="458"/>
      <c r="AM3" s="458"/>
      <c r="AN3" s="458"/>
      <c r="AO3" s="458"/>
      <c r="AP3" s="458"/>
      <c r="AQ3" s="458"/>
      <c r="AR3" s="458"/>
      <c r="AS3" s="458"/>
      <c r="AT3" s="458"/>
      <c r="AU3" s="458"/>
      <c r="AV3" s="458"/>
      <c r="AW3" s="458"/>
      <c r="AX3" s="458"/>
      <c r="AY3" s="458"/>
      <c r="AZ3" s="458"/>
      <c r="BA3" s="458"/>
      <c r="BB3" s="458"/>
      <c r="BC3" s="458"/>
      <c r="BD3" s="458"/>
      <c r="BE3" s="458"/>
      <c r="BF3" s="458"/>
    </row>
    <row r="4" spans="1:58" s="299" customFormat="1" ht="55.5" customHeight="1" thickBot="1" x14ac:dyDescent="0.35">
      <c r="A4" s="297" t="s">
        <v>226</v>
      </c>
      <c r="B4" s="298"/>
      <c r="C4" s="355">
        <v>45868</v>
      </c>
      <c r="D4" s="355">
        <v>45900</v>
      </c>
      <c r="E4" s="355">
        <v>45930</v>
      </c>
      <c r="F4" s="355">
        <v>45961</v>
      </c>
      <c r="G4" s="355">
        <v>45991</v>
      </c>
      <c r="H4" s="355">
        <v>46022</v>
      </c>
      <c r="I4" s="355">
        <v>46053</v>
      </c>
      <c r="J4" s="355">
        <v>46081</v>
      </c>
      <c r="K4" s="355">
        <v>46112</v>
      </c>
      <c r="L4" s="355">
        <v>46142</v>
      </c>
      <c r="M4" s="355">
        <v>46173</v>
      </c>
      <c r="N4" s="355">
        <v>46203</v>
      </c>
      <c r="O4" s="356" t="s">
        <v>732</v>
      </c>
      <c r="P4" s="356" t="s">
        <v>739</v>
      </c>
      <c r="Q4" s="356" t="s">
        <v>740</v>
      </c>
      <c r="R4" s="356" t="s">
        <v>741</v>
      </c>
      <c r="S4" s="356" t="s">
        <v>731</v>
      </c>
      <c r="T4" s="356" t="s">
        <v>742</v>
      </c>
      <c r="U4" s="356" t="s">
        <v>800</v>
      </c>
      <c r="V4" s="457"/>
      <c r="W4" s="458"/>
      <c r="X4" s="480"/>
      <c r="Y4" s="458"/>
      <c r="Z4" s="458"/>
      <c r="AA4" s="458"/>
      <c r="AB4" s="458"/>
      <c r="AC4" s="458"/>
      <c r="AD4" s="458"/>
      <c r="AE4" s="458"/>
      <c r="AF4" s="458"/>
      <c r="AG4" s="458"/>
      <c r="AH4" s="458"/>
      <c r="AI4" s="458"/>
      <c r="AJ4" s="458"/>
      <c r="AK4" s="458"/>
      <c r="AL4" s="458"/>
      <c r="AM4" s="458"/>
      <c r="AN4" s="458"/>
      <c r="AO4" s="458"/>
      <c r="AP4" s="458"/>
      <c r="AQ4" s="458"/>
      <c r="AR4" s="458"/>
      <c r="AS4" s="458"/>
      <c r="AT4" s="458"/>
      <c r="AU4" s="458"/>
      <c r="AV4" s="458"/>
      <c r="AW4" s="458"/>
      <c r="AX4" s="458"/>
      <c r="AY4" s="458"/>
      <c r="AZ4" s="458"/>
      <c r="BA4" s="458"/>
      <c r="BB4" s="458"/>
      <c r="BC4" s="458"/>
      <c r="BD4" s="458"/>
      <c r="BE4" s="458"/>
      <c r="BF4" s="458"/>
    </row>
    <row r="5" spans="1:58" ht="15" thickBot="1" x14ac:dyDescent="0.35">
      <c r="A5" s="268" t="s">
        <v>227</v>
      </c>
      <c r="B5" s="269"/>
      <c r="C5" s="307"/>
      <c r="D5" s="307"/>
      <c r="E5" s="307"/>
      <c r="F5" s="307"/>
      <c r="G5" s="307"/>
      <c r="H5" s="307"/>
      <c r="I5" s="307"/>
      <c r="J5" s="307"/>
      <c r="K5" s="307"/>
      <c r="L5" s="307"/>
      <c r="M5" s="307"/>
      <c r="N5" s="307"/>
      <c r="O5" s="307"/>
      <c r="P5" s="307"/>
      <c r="Q5" s="307"/>
      <c r="R5" s="308"/>
      <c r="S5" s="307"/>
      <c r="T5" s="307"/>
      <c r="U5" s="307"/>
      <c r="V5" s="459"/>
      <c r="W5" s="458"/>
      <c r="X5" s="480"/>
      <c r="Y5" s="458"/>
      <c r="Z5" s="458"/>
      <c r="AA5" s="458"/>
      <c r="AB5" s="458"/>
      <c r="AC5" s="458"/>
      <c r="AD5" s="458"/>
      <c r="AE5" s="458"/>
      <c r="AF5" s="458"/>
      <c r="AG5" s="458"/>
      <c r="AH5" s="458"/>
      <c r="AI5" s="458"/>
      <c r="AJ5" s="458"/>
      <c r="AK5" s="458"/>
      <c r="AL5" s="458"/>
      <c r="AM5" s="458"/>
      <c r="AN5" s="458"/>
      <c r="AO5" s="458"/>
      <c r="AP5" s="458"/>
      <c r="AQ5" s="458"/>
      <c r="AR5" s="458"/>
      <c r="AS5" s="458"/>
      <c r="AT5" s="458"/>
      <c r="AU5" s="458"/>
      <c r="AV5" s="458"/>
      <c r="AW5" s="458"/>
      <c r="AX5" s="458"/>
      <c r="AY5" s="458"/>
      <c r="AZ5" s="458"/>
      <c r="BA5" s="458"/>
      <c r="BB5" s="458"/>
      <c r="BC5" s="458"/>
      <c r="BD5" s="458"/>
      <c r="BE5" s="458"/>
      <c r="BF5" s="458"/>
    </row>
    <row r="6" spans="1:58" x14ac:dyDescent="0.3">
      <c r="A6" s="270" t="s">
        <v>228</v>
      </c>
      <c r="B6" s="596"/>
      <c r="C6" s="309">
        <f>+MAP!C3+MAP!C4-C10</f>
        <v>12997284.48</v>
      </c>
      <c r="D6" s="394">
        <f>+MAP!D3+MAP!D4</f>
        <v>19849956.700000003</v>
      </c>
      <c r="E6" s="394">
        <f>+MAP!E3+MAP!E4</f>
        <v>12074911.74</v>
      </c>
      <c r="F6" s="394">
        <f>+MAP!F3+MAP!F4</f>
        <v>173793329.29999998</v>
      </c>
      <c r="G6" s="394">
        <f>+MAP!G3+MAP!G4-G10</f>
        <v>15872816.719999999</v>
      </c>
      <c r="H6" s="394">
        <f>+MAP!H3+MAP!H4-H10</f>
        <v>9894802.6600000001</v>
      </c>
      <c r="I6" s="394">
        <f>+MAP!I3+MAP!I4-I10</f>
        <v>15428336.469999999</v>
      </c>
      <c r="J6" s="394">
        <f>+MAP!J3+MAP!J4-J10</f>
        <v>22949229</v>
      </c>
      <c r="K6" s="394">
        <f>+MAP!K3+MAP!K4-K10</f>
        <v>13158781.49</v>
      </c>
      <c r="L6" s="394">
        <f>+MAP!L3+MAP!L4-L10</f>
        <v>0</v>
      </c>
      <c r="M6" s="394">
        <f>+MAP!M3+MAP!M4-M10</f>
        <v>0</v>
      </c>
      <c r="N6" s="394">
        <f>+MAP!N3+MAP!N4-N10</f>
        <v>0</v>
      </c>
      <c r="O6" s="312">
        <f>SUM(C6:E6)-O10</f>
        <v>44922152.920000002</v>
      </c>
      <c r="P6" s="312">
        <f t="shared" ref="P6:P31" si="0">SUM(F6:H6)</f>
        <v>199560948.67999998</v>
      </c>
      <c r="Q6" s="312">
        <f>+O6+P6</f>
        <v>244483101.59999996</v>
      </c>
      <c r="R6" s="312">
        <f t="shared" ref="R6:R31" si="1">SUM(I6:K6)</f>
        <v>51536346.960000001</v>
      </c>
      <c r="S6" s="312">
        <f>+Q6+R6</f>
        <v>296019448.55999994</v>
      </c>
      <c r="T6" s="313">
        <f>SUM(L6:N6)</f>
        <v>0</v>
      </c>
      <c r="U6" s="312">
        <f>+S6+T6</f>
        <v>296019448.55999994</v>
      </c>
      <c r="V6" s="460"/>
      <c r="W6" s="458"/>
      <c r="X6" s="480"/>
      <c r="Y6" s="458"/>
      <c r="Z6" s="458"/>
      <c r="AA6" s="458"/>
      <c r="AB6" s="458"/>
      <c r="AC6" s="458"/>
      <c r="AD6" s="458"/>
      <c r="AE6" s="458"/>
      <c r="AF6" s="458"/>
      <c r="AG6" s="458"/>
      <c r="AH6" s="458"/>
      <c r="AI6" s="458"/>
      <c r="AJ6" s="458"/>
      <c r="AK6" s="458"/>
      <c r="AL6" s="458"/>
      <c r="AM6" s="458"/>
      <c r="AN6" s="458"/>
      <c r="AO6" s="458"/>
      <c r="AP6" s="458"/>
      <c r="AQ6" s="458"/>
      <c r="AR6" s="458"/>
      <c r="AS6" s="458"/>
      <c r="AT6" s="458"/>
      <c r="AU6" s="458"/>
      <c r="AV6" s="458"/>
      <c r="AW6" s="458"/>
      <c r="AX6" s="458"/>
      <c r="AY6" s="458"/>
      <c r="AZ6" s="458"/>
      <c r="BA6" s="458"/>
      <c r="BB6" s="458"/>
      <c r="BC6" s="458"/>
      <c r="BD6" s="458"/>
      <c r="BE6" s="458"/>
      <c r="BF6" s="458"/>
    </row>
    <row r="7" spans="1:58" x14ac:dyDescent="0.3">
      <c r="A7" s="77" t="s">
        <v>229</v>
      </c>
      <c r="B7" s="597"/>
      <c r="C7" s="314">
        <f>'SUMMARY BY COS'!C113</f>
        <v>-918817.4</v>
      </c>
      <c r="D7" s="395">
        <f>'SUMMARY BY COS'!D113</f>
        <v>-22367.99</v>
      </c>
      <c r="E7" s="395">
        <f>'SUMMARY BY COS'!E113</f>
        <v>-1728202.38</v>
      </c>
      <c r="F7" s="395">
        <f>'SUMMARY BY COS'!F113</f>
        <v>-13841.46</v>
      </c>
      <c r="G7" s="395">
        <f>'SUMMARY BY COS'!G113-G37</f>
        <v>27189451.789999999</v>
      </c>
      <c r="H7" s="395">
        <f>'SUMMARY BY COS'!H113</f>
        <v>-870655.68</v>
      </c>
      <c r="I7" s="395">
        <f>'SUMMARY BY COS'!I113</f>
        <v>1892056.64</v>
      </c>
      <c r="J7" s="395">
        <f>'SUMMARY BY COS'!J113</f>
        <v>-1977154</v>
      </c>
      <c r="K7" s="395">
        <f>'SUMMARY BY COS'!K113-K37</f>
        <v>30777598</v>
      </c>
      <c r="L7" s="395">
        <f>'SUMMARY BY COS'!L113</f>
        <v>0</v>
      </c>
      <c r="M7" s="395">
        <f>'SUMMARY BY COS'!M113</f>
        <v>0</v>
      </c>
      <c r="N7" s="395">
        <f>'SUMMARY BY COS'!N113</f>
        <v>0</v>
      </c>
      <c r="O7" s="316">
        <f>SUM(C7:E7)</f>
        <v>-2669387.77</v>
      </c>
      <c r="P7" s="316">
        <f t="shared" si="0"/>
        <v>26304954.649999999</v>
      </c>
      <c r="Q7" s="316">
        <f>+O7+P7</f>
        <v>23635566.879999999</v>
      </c>
      <c r="R7" s="316">
        <f t="shared" si="1"/>
        <v>30692500.640000001</v>
      </c>
      <c r="S7" s="316">
        <f>+Q7+R7</f>
        <v>54328067.519999996</v>
      </c>
      <c r="T7" s="317">
        <f>SUM(L7:N7)</f>
        <v>0</v>
      </c>
      <c r="U7" s="316">
        <f>+S7+T7</f>
        <v>54328067.519999996</v>
      </c>
      <c r="V7" s="460"/>
      <c r="W7" s="458"/>
      <c r="X7" s="480"/>
      <c r="Y7" s="458"/>
      <c r="Z7" s="458"/>
      <c r="AA7" s="458"/>
      <c r="AB7" s="458"/>
      <c r="AC7" s="458"/>
      <c r="AD7" s="458"/>
      <c r="AE7" s="458"/>
      <c r="AF7" s="458"/>
      <c r="AG7" s="458"/>
      <c r="AH7" s="458"/>
      <c r="AI7" s="458"/>
      <c r="AJ7" s="458"/>
      <c r="AK7" s="458"/>
      <c r="AL7" s="458"/>
      <c r="AM7" s="458"/>
      <c r="AN7" s="458"/>
      <c r="AO7" s="458"/>
      <c r="AP7" s="458"/>
      <c r="AQ7" s="458"/>
      <c r="AR7" s="458"/>
      <c r="AS7" s="458"/>
      <c r="AT7" s="458"/>
      <c r="AU7" s="458"/>
      <c r="AV7" s="458"/>
      <c r="AW7" s="458"/>
      <c r="AX7" s="458"/>
      <c r="AY7" s="458"/>
      <c r="AZ7" s="458"/>
      <c r="BA7" s="458"/>
      <c r="BB7" s="458"/>
      <c r="BC7" s="458"/>
      <c r="BD7" s="458"/>
      <c r="BE7" s="458"/>
      <c r="BF7" s="458"/>
    </row>
    <row r="8" spans="1:58" x14ac:dyDescent="0.3">
      <c r="A8" s="77" t="s">
        <v>230</v>
      </c>
      <c r="B8" s="597"/>
      <c r="C8" s="314">
        <f>+MAP!C95</f>
        <v>230716.3</v>
      </c>
      <c r="D8" s="395">
        <f>+MAP!D95</f>
        <v>401712.46</v>
      </c>
      <c r="E8" s="395">
        <f>+MAP!E95</f>
        <v>271656.86</v>
      </c>
      <c r="F8" s="395">
        <f>+MAP!F95</f>
        <v>271464.01</v>
      </c>
      <c r="G8" s="395">
        <f>+MAP!G95</f>
        <v>207242.83</v>
      </c>
      <c r="H8" s="395">
        <f>+MAP!H95</f>
        <v>245553.29</v>
      </c>
      <c r="I8" s="395">
        <f>+MAP!I95</f>
        <v>583649.72</v>
      </c>
      <c r="J8" s="395">
        <f>+MAP!J95</f>
        <v>175559.6</v>
      </c>
      <c r="K8" s="395">
        <f>+MAP!K95</f>
        <v>321777.12</v>
      </c>
      <c r="L8" s="395">
        <f>+MAP!L95</f>
        <v>0</v>
      </c>
      <c r="M8" s="395">
        <f>+MAP!M95</f>
        <v>0</v>
      </c>
      <c r="N8" s="395">
        <f>+MAP!N95</f>
        <v>0</v>
      </c>
      <c r="O8" s="316">
        <f>SUM(C8:E8)</f>
        <v>904085.62</v>
      </c>
      <c r="P8" s="316">
        <f t="shared" si="0"/>
        <v>724260.13</v>
      </c>
      <c r="Q8" s="316">
        <f t="shared" ref="Q8:Q31" si="2">+O8+P8</f>
        <v>1628345.75</v>
      </c>
      <c r="R8" s="316">
        <f t="shared" si="1"/>
        <v>1080986.44</v>
      </c>
      <c r="S8" s="316">
        <f t="shared" ref="S8:S32" si="3">+Q8+R8</f>
        <v>2709332.19</v>
      </c>
      <c r="T8" s="317">
        <f t="shared" ref="T8:T31" si="4">SUM(L8:N8)</f>
        <v>0</v>
      </c>
      <c r="U8" s="316">
        <f t="shared" ref="U8:U31" si="5">+S8+T8</f>
        <v>2709332.19</v>
      </c>
      <c r="V8" s="460"/>
      <c r="W8" s="458"/>
      <c r="X8" s="480"/>
      <c r="Y8" s="458"/>
      <c r="Z8" s="458"/>
      <c r="AA8" s="458"/>
      <c r="AB8" s="458"/>
      <c r="AC8" s="458"/>
      <c r="AD8" s="458"/>
      <c r="AE8" s="458"/>
      <c r="AF8" s="458"/>
      <c r="AG8" s="458"/>
      <c r="AH8" s="458"/>
      <c r="AI8" s="458"/>
      <c r="AJ8" s="458"/>
      <c r="AK8" s="458"/>
      <c r="AL8" s="458"/>
      <c r="AM8" s="458"/>
      <c r="AN8" s="458"/>
      <c r="AO8" s="458"/>
      <c r="AP8" s="458"/>
      <c r="AQ8" s="458"/>
      <c r="AR8" s="458"/>
      <c r="AS8" s="458"/>
      <c r="AT8" s="458"/>
      <c r="AU8" s="458"/>
      <c r="AV8" s="458"/>
      <c r="AW8" s="458"/>
      <c r="AX8" s="458"/>
      <c r="AY8" s="458"/>
      <c r="AZ8" s="458"/>
      <c r="BA8" s="458"/>
      <c r="BB8" s="458"/>
      <c r="BC8" s="458"/>
      <c r="BD8" s="458"/>
      <c r="BE8" s="458"/>
      <c r="BF8" s="458"/>
    </row>
    <row r="9" spans="1:58" x14ac:dyDescent="0.3">
      <c r="A9" s="77" t="s">
        <v>231</v>
      </c>
      <c r="B9" s="597"/>
      <c r="C9" s="314">
        <f>+MAP!C96</f>
        <v>216913.74</v>
      </c>
      <c r="D9" s="395">
        <f>+MAP!D96</f>
        <v>21847.759999999998</v>
      </c>
      <c r="E9" s="395">
        <f>+MAP!E96</f>
        <v>159117.95000000001</v>
      </c>
      <c r="F9" s="395">
        <f>+MAP!F96</f>
        <v>106734.8</v>
      </c>
      <c r="G9" s="395">
        <f>+MAP!G96</f>
        <v>92019.6</v>
      </c>
      <c r="H9" s="395">
        <f>+MAP!H96</f>
        <v>22445.83</v>
      </c>
      <c r="I9" s="395">
        <f>+MAP!I96</f>
        <v>27050.15</v>
      </c>
      <c r="J9" s="395">
        <f>+MAP!J96</f>
        <v>28872.5</v>
      </c>
      <c r="K9" s="395">
        <f>+MAP!K96</f>
        <v>95510.22</v>
      </c>
      <c r="L9" s="395">
        <f>+MAP!L96</f>
        <v>0</v>
      </c>
      <c r="M9" s="395">
        <f>+MAP!M96</f>
        <v>0</v>
      </c>
      <c r="N9" s="395">
        <f>+MAP!N96</f>
        <v>0</v>
      </c>
      <c r="O9" s="316">
        <f t="shared" ref="O9:O31" si="6">SUM(C9:E9)</f>
        <v>397879.45</v>
      </c>
      <c r="P9" s="316">
        <f t="shared" si="0"/>
        <v>221200.23000000004</v>
      </c>
      <c r="Q9" s="316">
        <f t="shared" si="2"/>
        <v>619079.68000000005</v>
      </c>
      <c r="R9" s="316">
        <f t="shared" si="1"/>
        <v>151432.87</v>
      </c>
      <c r="S9" s="316">
        <f t="shared" si="3"/>
        <v>770512.55</v>
      </c>
      <c r="T9" s="317">
        <f t="shared" si="4"/>
        <v>0</v>
      </c>
      <c r="U9" s="316">
        <f t="shared" si="5"/>
        <v>770512.55</v>
      </c>
      <c r="V9" s="460"/>
      <c r="W9" s="458"/>
      <c r="X9" s="480"/>
      <c r="Y9" s="458"/>
      <c r="Z9" s="458"/>
      <c r="AA9" s="458"/>
      <c r="AB9" s="458"/>
      <c r="AC9" s="458"/>
      <c r="AD9" s="458"/>
      <c r="AE9" s="458"/>
      <c r="AF9" s="458"/>
      <c r="AG9" s="458"/>
      <c r="AH9" s="458"/>
      <c r="AI9" s="458"/>
      <c r="AJ9" s="458"/>
      <c r="AK9" s="458"/>
      <c r="AL9" s="458"/>
      <c r="AM9" s="458"/>
      <c r="AN9" s="458"/>
      <c r="AO9" s="458"/>
      <c r="AP9" s="458"/>
      <c r="AQ9" s="458"/>
      <c r="AR9" s="458"/>
      <c r="AS9" s="458"/>
      <c r="AT9" s="458"/>
      <c r="AU9" s="458"/>
      <c r="AV9" s="458"/>
      <c r="AW9" s="458"/>
      <c r="AX9" s="458"/>
      <c r="AY9" s="458"/>
      <c r="AZ9" s="458"/>
      <c r="BA9" s="458"/>
      <c r="BB9" s="458"/>
      <c r="BC9" s="458"/>
      <c r="BD9" s="458"/>
      <c r="BE9" s="458"/>
      <c r="BF9" s="458"/>
    </row>
    <row r="10" spans="1:58" x14ac:dyDescent="0.3">
      <c r="A10" s="77" t="s">
        <v>232</v>
      </c>
      <c r="B10" s="597"/>
      <c r="C10" s="314">
        <v>0</v>
      </c>
      <c r="D10" s="395">
        <v>0</v>
      </c>
      <c r="E10" s="395">
        <v>0</v>
      </c>
      <c r="F10" s="395">
        <v>0</v>
      </c>
      <c r="G10" s="395">
        <v>0</v>
      </c>
      <c r="H10" s="395">
        <v>0</v>
      </c>
      <c r="I10" s="395">
        <v>0</v>
      </c>
      <c r="J10" s="395">
        <v>0</v>
      </c>
      <c r="K10" s="395">
        <v>0</v>
      </c>
      <c r="L10" s="395">
        <v>0</v>
      </c>
      <c r="M10" s="395">
        <v>0</v>
      </c>
      <c r="N10" s="395">
        <v>0</v>
      </c>
      <c r="O10" s="316">
        <f t="shared" si="6"/>
        <v>0</v>
      </c>
      <c r="P10" s="316">
        <f t="shared" si="0"/>
        <v>0</v>
      </c>
      <c r="Q10" s="316">
        <f t="shared" si="2"/>
        <v>0</v>
      </c>
      <c r="R10" s="316">
        <f t="shared" si="1"/>
        <v>0</v>
      </c>
      <c r="S10" s="316">
        <f t="shared" si="3"/>
        <v>0</v>
      </c>
      <c r="T10" s="317">
        <f t="shared" si="4"/>
        <v>0</v>
      </c>
      <c r="U10" s="316">
        <f t="shared" si="5"/>
        <v>0</v>
      </c>
      <c r="V10" s="460"/>
      <c r="W10" s="458"/>
      <c r="X10" s="480"/>
      <c r="Y10" s="458"/>
      <c r="Z10" s="458"/>
      <c r="AA10" s="458"/>
      <c r="AB10" s="458"/>
      <c r="AC10" s="458"/>
      <c r="AD10" s="458"/>
      <c r="AE10" s="458"/>
      <c r="AF10" s="458"/>
      <c r="AG10" s="458"/>
      <c r="AH10" s="458"/>
      <c r="AI10" s="458"/>
      <c r="AJ10" s="458"/>
      <c r="AK10" s="458"/>
      <c r="AL10" s="458"/>
      <c r="AM10" s="458"/>
      <c r="AN10" s="458"/>
      <c r="AO10" s="458"/>
      <c r="AP10" s="458"/>
      <c r="AQ10" s="458"/>
      <c r="AR10" s="458"/>
      <c r="AS10" s="458"/>
      <c r="AT10" s="458"/>
      <c r="AU10" s="458"/>
      <c r="AV10" s="458"/>
      <c r="AW10" s="458"/>
      <c r="AX10" s="458"/>
      <c r="AY10" s="458"/>
      <c r="AZ10" s="458"/>
      <c r="BA10" s="458"/>
      <c r="BB10" s="458"/>
      <c r="BC10" s="458"/>
      <c r="BD10" s="458"/>
      <c r="BE10" s="458"/>
      <c r="BF10" s="458"/>
    </row>
    <row r="11" spans="1:58" x14ac:dyDescent="0.3">
      <c r="A11" s="47" t="s">
        <v>233</v>
      </c>
      <c r="B11" s="582"/>
      <c r="C11" s="314">
        <f>+MAP!C14+MAP!C15</f>
        <v>8023610.4100000001</v>
      </c>
      <c r="D11" s="395">
        <f>+MAP!D14+MAP!D15</f>
        <v>8918969.4499999993</v>
      </c>
      <c r="E11" s="395">
        <f>+MAP!E14+MAP!E15</f>
        <v>7413036.7400000002</v>
      </c>
      <c r="F11" s="395">
        <f>+MAP!F14+MAP!F15</f>
        <v>249772863</v>
      </c>
      <c r="G11" s="395">
        <f>+MAP!G14+MAP!G15</f>
        <v>7038593.3899999997</v>
      </c>
      <c r="H11" s="395">
        <f>+MAP!H14+MAP!H15</f>
        <v>6597430.6400000006</v>
      </c>
      <c r="I11" s="395">
        <f>+MAP!I14+MAP!I15</f>
        <v>8567048.3800000008</v>
      </c>
      <c r="J11" s="395">
        <f>+MAP!J14+MAP!J15</f>
        <v>8022762.3399999999</v>
      </c>
      <c r="K11" s="395">
        <f>+MAP!K14+MAP!K15</f>
        <v>7917601.2400000002</v>
      </c>
      <c r="L11" s="395">
        <f>+MAP!L14+MAP!L15</f>
        <v>0</v>
      </c>
      <c r="M11" s="395">
        <f>+MAP!M14+MAP!M15</f>
        <v>0</v>
      </c>
      <c r="N11" s="395">
        <f>+MAP!N14+MAP!N15</f>
        <v>0</v>
      </c>
      <c r="O11" s="316">
        <f t="shared" si="6"/>
        <v>24355616.600000001</v>
      </c>
      <c r="P11" s="316">
        <f t="shared" si="0"/>
        <v>263408887.02999997</v>
      </c>
      <c r="Q11" s="316">
        <f t="shared" si="2"/>
        <v>287764503.63</v>
      </c>
      <c r="R11" s="316">
        <f t="shared" si="1"/>
        <v>24507411.960000001</v>
      </c>
      <c r="S11" s="316">
        <f t="shared" si="3"/>
        <v>312271915.58999997</v>
      </c>
      <c r="T11" s="317">
        <f t="shared" si="4"/>
        <v>0</v>
      </c>
      <c r="U11" s="316">
        <f t="shared" si="5"/>
        <v>312271915.58999997</v>
      </c>
      <c r="V11" s="460"/>
      <c r="W11" s="458"/>
      <c r="X11" s="480"/>
      <c r="Y11" s="458"/>
      <c r="Z11" s="458"/>
      <c r="AA11" s="458"/>
      <c r="AB11" s="458"/>
      <c r="AC11" s="458"/>
      <c r="AD11" s="458"/>
      <c r="AE11" s="458"/>
      <c r="AF11" s="458"/>
      <c r="AG11" s="458"/>
      <c r="AH11" s="458"/>
      <c r="AI11" s="458"/>
      <c r="AJ11" s="458"/>
      <c r="AK11" s="458"/>
      <c r="AL11" s="458"/>
      <c r="AM11" s="458"/>
      <c r="AN11" s="458"/>
      <c r="AO11" s="458"/>
      <c r="AP11" s="458"/>
      <c r="AQ11" s="458"/>
      <c r="AR11" s="458"/>
      <c r="AS11" s="458"/>
      <c r="AT11" s="458"/>
      <c r="AU11" s="458"/>
      <c r="AV11" s="458"/>
      <c r="AW11" s="458"/>
      <c r="AX11" s="458"/>
      <c r="AY11" s="458"/>
      <c r="AZ11" s="458"/>
      <c r="BA11" s="458"/>
      <c r="BB11" s="458"/>
      <c r="BC11" s="458"/>
      <c r="BD11" s="458"/>
      <c r="BE11" s="458"/>
      <c r="BF11" s="458"/>
    </row>
    <row r="12" spans="1:58" x14ac:dyDescent="0.3">
      <c r="A12" s="47" t="s">
        <v>234</v>
      </c>
      <c r="B12" s="582"/>
      <c r="C12" s="314">
        <f>MAP!C82+MAP!C83</f>
        <v>2151448.06</v>
      </c>
      <c r="D12" s="395">
        <f>MAP!D82+MAP!D83</f>
        <v>2829521.48</v>
      </c>
      <c r="E12" s="395">
        <f>MAP!E82+MAP!E83</f>
        <v>2023281.79</v>
      </c>
      <c r="F12" s="395">
        <f>MAP!F82+MAP!F83</f>
        <v>2760225.74</v>
      </c>
      <c r="G12" s="395">
        <f>MAP!G82+MAP!G83</f>
        <v>2128767.85</v>
      </c>
      <c r="H12" s="395">
        <f>MAP!H82+MAP!H83</f>
        <v>2013368.88</v>
      </c>
      <c r="I12" s="395">
        <f>MAP!I82+MAP!I83</f>
        <v>3115124.03</v>
      </c>
      <c r="J12" s="395">
        <f>MAP!J82+MAP!J83</f>
        <v>2759203.99</v>
      </c>
      <c r="K12" s="395">
        <f>MAP!K82+MAP!K83</f>
        <v>2657885.7599999998</v>
      </c>
      <c r="L12" s="395">
        <f>MAP!L82+MAP!L83</f>
        <v>0</v>
      </c>
      <c r="M12" s="395">
        <f>MAP!M82+MAP!M83</f>
        <v>0</v>
      </c>
      <c r="N12" s="395">
        <f>MAP!N82+MAP!N83</f>
        <v>0</v>
      </c>
      <c r="O12" s="316">
        <f t="shared" si="6"/>
        <v>7004251.3300000001</v>
      </c>
      <c r="P12" s="316">
        <f t="shared" si="0"/>
        <v>6902362.4699999997</v>
      </c>
      <c r="Q12" s="316">
        <f t="shared" si="2"/>
        <v>13906613.800000001</v>
      </c>
      <c r="R12" s="316">
        <f t="shared" si="1"/>
        <v>8532213.7799999993</v>
      </c>
      <c r="S12" s="316">
        <f t="shared" si="3"/>
        <v>22438827.579999998</v>
      </c>
      <c r="T12" s="317">
        <f t="shared" si="4"/>
        <v>0</v>
      </c>
      <c r="U12" s="316">
        <f t="shared" si="5"/>
        <v>22438827.579999998</v>
      </c>
      <c r="V12" s="460"/>
      <c r="W12" s="458"/>
      <c r="X12" s="480"/>
      <c r="Y12" s="458"/>
      <c r="Z12" s="458"/>
      <c r="AA12" s="458"/>
      <c r="AB12" s="458"/>
      <c r="AC12" s="458"/>
      <c r="AD12" s="458"/>
      <c r="AE12" s="458"/>
      <c r="AF12" s="458"/>
      <c r="AG12" s="458"/>
      <c r="AH12" s="458"/>
      <c r="AI12" s="458"/>
      <c r="AJ12" s="458"/>
      <c r="AK12" s="458"/>
      <c r="AL12" s="458"/>
      <c r="AM12" s="458"/>
      <c r="AN12" s="458"/>
      <c r="AO12" s="458"/>
      <c r="AP12" s="458"/>
      <c r="AQ12" s="458"/>
      <c r="AR12" s="458"/>
      <c r="AS12" s="458"/>
      <c r="AT12" s="458"/>
      <c r="AU12" s="458"/>
      <c r="AV12" s="458"/>
      <c r="AW12" s="458"/>
      <c r="AX12" s="458"/>
      <c r="AY12" s="458"/>
      <c r="AZ12" s="458"/>
      <c r="BA12" s="458"/>
      <c r="BB12" s="458"/>
      <c r="BC12" s="458"/>
      <c r="BD12" s="458"/>
      <c r="BE12" s="458"/>
      <c r="BF12" s="458"/>
    </row>
    <row r="13" spans="1:58" x14ac:dyDescent="0.3">
      <c r="A13" s="47" t="s">
        <v>347</v>
      </c>
      <c r="B13" s="582"/>
      <c r="C13" s="314">
        <f>MAP!C81</f>
        <v>0</v>
      </c>
      <c r="D13" s="395">
        <f>MAP!D81</f>
        <v>0</v>
      </c>
      <c r="E13" s="395">
        <f>MAP!E81</f>
        <v>0</v>
      </c>
      <c r="F13" s="395">
        <f>MAP!F81</f>
        <v>0</v>
      </c>
      <c r="G13" s="395">
        <f>MAP!G81</f>
        <v>0</v>
      </c>
      <c r="H13" s="395">
        <f>MAP!H81</f>
        <v>0</v>
      </c>
      <c r="I13" s="395">
        <f>MAP!I81</f>
        <v>0</v>
      </c>
      <c r="J13" s="395">
        <f>MAP!J81</f>
        <v>0</v>
      </c>
      <c r="K13" s="395">
        <f>MAP!K81</f>
        <v>0</v>
      </c>
      <c r="L13" s="395">
        <f>MAP!L81</f>
        <v>0</v>
      </c>
      <c r="M13" s="395">
        <f>MAP!M81</f>
        <v>0</v>
      </c>
      <c r="N13" s="395">
        <f>MAP!N81</f>
        <v>0</v>
      </c>
      <c r="O13" s="316">
        <f t="shared" si="6"/>
        <v>0</v>
      </c>
      <c r="P13" s="316">
        <f t="shared" si="0"/>
        <v>0</v>
      </c>
      <c r="Q13" s="316">
        <f t="shared" si="2"/>
        <v>0</v>
      </c>
      <c r="R13" s="316">
        <f t="shared" si="1"/>
        <v>0</v>
      </c>
      <c r="S13" s="316">
        <f t="shared" si="3"/>
        <v>0</v>
      </c>
      <c r="T13" s="317">
        <f t="shared" si="4"/>
        <v>0</v>
      </c>
      <c r="U13" s="316">
        <f t="shared" si="5"/>
        <v>0</v>
      </c>
      <c r="V13" s="460"/>
      <c r="W13" s="458"/>
      <c r="X13" s="480"/>
      <c r="Y13" s="458"/>
      <c r="Z13" s="458"/>
      <c r="AA13" s="458"/>
      <c r="AB13" s="458"/>
      <c r="AC13" s="458"/>
      <c r="AD13" s="458"/>
      <c r="AE13" s="458"/>
      <c r="AF13" s="458"/>
      <c r="AG13" s="458"/>
      <c r="AH13" s="458"/>
      <c r="AI13" s="458"/>
      <c r="AJ13" s="458"/>
      <c r="AK13" s="458"/>
      <c r="AL13" s="458"/>
      <c r="AM13" s="458"/>
      <c r="AN13" s="458"/>
      <c r="AO13" s="458"/>
      <c r="AP13" s="458"/>
      <c r="AQ13" s="458"/>
      <c r="AR13" s="458"/>
      <c r="AS13" s="458"/>
      <c r="AT13" s="458"/>
      <c r="AU13" s="458"/>
      <c r="AV13" s="458"/>
      <c r="AW13" s="458"/>
      <c r="AX13" s="458"/>
      <c r="AY13" s="458"/>
      <c r="AZ13" s="458"/>
      <c r="BA13" s="458"/>
      <c r="BB13" s="458"/>
      <c r="BC13" s="458"/>
      <c r="BD13" s="458"/>
      <c r="BE13" s="458"/>
      <c r="BF13" s="458"/>
    </row>
    <row r="14" spans="1:58" x14ac:dyDescent="0.3">
      <c r="A14" s="47" t="s">
        <v>235</v>
      </c>
      <c r="B14" s="582"/>
      <c r="C14" s="314">
        <f>MAP!C30-C93</f>
        <v>159328206.15000001</v>
      </c>
      <c r="D14" s="395">
        <f>MAP!D30-D93</f>
        <v>188758878.27000001</v>
      </c>
      <c r="E14" s="395">
        <f>MAP!E30-E93</f>
        <v>170775133.11000001</v>
      </c>
      <c r="F14" s="395">
        <f>MAP!F30-F93</f>
        <v>181497693.08000001</v>
      </c>
      <c r="G14" s="395">
        <f>MAP!G30-G93</f>
        <v>168899343.90000001</v>
      </c>
      <c r="H14" s="395">
        <f>MAP!H30-H93</f>
        <v>167681812.84999999</v>
      </c>
      <c r="I14" s="395">
        <f>MAP!I30-I93</f>
        <v>183850403.22999999</v>
      </c>
      <c r="J14" s="395">
        <f>MAP!J30-J93</f>
        <v>175312012.41</v>
      </c>
      <c r="K14" s="395">
        <f>MAP!K30-K93</f>
        <v>152950713.22999999</v>
      </c>
      <c r="L14" s="395">
        <f>MAP!L30-L93</f>
        <v>0</v>
      </c>
      <c r="M14" s="395">
        <f>MAP!M30-M93</f>
        <v>0</v>
      </c>
      <c r="N14" s="395">
        <f>MAP!N30-N93</f>
        <v>0</v>
      </c>
      <c r="O14" s="316">
        <f t="shared" si="6"/>
        <v>518862217.53000003</v>
      </c>
      <c r="P14" s="316">
        <f t="shared" si="0"/>
        <v>518078849.83000004</v>
      </c>
      <c r="Q14" s="316">
        <f t="shared" si="2"/>
        <v>1036941067.3600001</v>
      </c>
      <c r="R14" s="316">
        <f t="shared" si="1"/>
        <v>512113128.87</v>
      </c>
      <c r="S14" s="316">
        <f t="shared" si="3"/>
        <v>1549054196.23</v>
      </c>
      <c r="T14" s="317">
        <f t="shared" si="4"/>
        <v>0</v>
      </c>
      <c r="U14" s="316">
        <f t="shared" si="5"/>
        <v>1549054196.23</v>
      </c>
      <c r="V14" s="460"/>
      <c r="W14" s="458"/>
      <c r="X14" s="480"/>
      <c r="Y14" s="458"/>
      <c r="Z14" s="458"/>
      <c r="AA14" s="458"/>
      <c r="AB14" s="458"/>
      <c r="AC14" s="458"/>
      <c r="AD14" s="458"/>
      <c r="AE14" s="458"/>
      <c r="AF14" s="458"/>
      <c r="AG14" s="458"/>
      <c r="AH14" s="458"/>
      <c r="AI14" s="458"/>
      <c r="AJ14" s="458"/>
      <c r="AK14" s="458"/>
      <c r="AL14" s="458"/>
      <c r="AM14" s="458"/>
      <c r="AN14" s="458"/>
      <c r="AO14" s="458"/>
      <c r="AP14" s="458"/>
      <c r="AQ14" s="458"/>
      <c r="AR14" s="458"/>
      <c r="AS14" s="458"/>
      <c r="AT14" s="458"/>
      <c r="AU14" s="458"/>
      <c r="AV14" s="458"/>
      <c r="AW14" s="458"/>
      <c r="AX14" s="458"/>
      <c r="AY14" s="458"/>
      <c r="AZ14" s="458"/>
      <c r="BA14" s="458"/>
      <c r="BB14" s="458"/>
      <c r="BC14" s="458"/>
      <c r="BD14" s="458"/>
      <c r="BE14" s="458"/>
      <c r="BF14" s="458"/>
    </row>
    <row r="15" spans="1:58" x14ac:dyDescent="0.3">
      <c r="A15" s="47" t="s">
        <v>236</v>
      </c>
      <c r="B15" s="582"/>
      <c r="C15" s="314">
        <f>+MAP!C53</f>
        <v>4415358.41</v>
      </c>
      <c r="D15" s="395">
        <f>+MAP!D53</f>
        <v>5411577.21</v>
      </c>
      <c r="E15" s="395">
        <f>+MAP!E53</f>
        <v>5917259.4800000004</v>
      </c>
      <c r="F15" s="395">
        <f>+MAP!F53</f>
        <v>7735254.9000000004</v>
      </c>
      <c r="G15" s="395">
        <f>+MAP!G53</f>
        <v>4026854.39</v>
      </c>
      <c r="H15" s="395">
        <f>+MAP!H53</f>
        <v>4353230.66</v>
      </c>
      <c r="I15" s="395">
        <f>+MAP!I53</f>
        <v>5098739.76</v>
      </c>
      <c r="J15" s="395">
        <f>+MAP!J53</f>
        <v>8048759.2300000004</v>
      </c>
      <c r="K15" s="395">
        <f>+MAP!K53</f>
        <v>6706709.1399999997</v>
      </c>
      <c r="L15" s="395">
        <f>+MAP!L53</f>
        <v>0</v>
      </c>
      <c r="M15" s="395">
        <f>+MAP!M53</f>
        <v>0</v>
      </c>
      <c r="N15" s="395">
        <f>+MAP!N53</f>
        <v>0</v>
      </c>
      <c r="O15" s="316">
        <f t="shared" si="6"/>
        <v>15744195.100000001</v>
      </c>
      <c r="P15" s="316">
        <f t="shared" si="0"/>
        <v>16115339.950000001</v>
      </c>
      <c r="Q15" s="316">
        <f t="shared" si="2"/>
        <v>31859535.050000004</v>
      </c>
      <c r="R15" s="316">
        <f t="shared" si="1"/>
        <v>19854208.129999999</v>
      </c>
      <c r="S15" s="316">
        <f t="shared" si="3"/>
        <v>51713743.180000007</v>
      </c>
      <c r="T15" s="317">
        <f t="shared" si="4"/>
        <v>0</v>
      </c>
      <c r="U15" s="316">
        <f t="shared" si="5"/>
        <v>51713743.180000007</v>
      </c>
      <c r="V15" s="460"/>
      <c r="W15" s="458"/>
      <c r="X15" s="480"/>
      <c r="Y15" s="458"/>
      <c r="Z15" s="458"/>
      <c r="AA15" s="458"/>
      <c r="AB15" s="458"/>
      <c r="AC15" s="458"/>
      <c r="AD15" s="458"/>
      <c r="AE15" s="458"/>
      <c r="AF15" s="458"/>
      <c r="AG15" s="458"/>
      <c r="AH15" s="458"/>
      <c r="AI15" s="458"/>
      <c r="AJ15" s="458"/>
      <c r="AK15" s="458"/>
      <c r="AL15" s="458"/>
      <c r="AM15" s="458"/>
      <c r="AN15" s="458"/>
      <c r="AO15" s="458"/>
      <c r="AP15" s="458"/>
      <c r="AQ15" s="458"/>
      <c r="AR15" s="458"/>
      <c r="AS15" s="458"/>
      <c r="AT15" s="458"/>
      <c r="AU15" s="458"/>
      <c r="AV15" s="458"/>
      <c r="AW15" s="458"/>
      <c r="AX15" s="458"/>
      <c r="AY15" s="458"/>
      <c r="AZ15" s="458"/>
      <c r="BA15" s="458"/>
      <c r="BB15" s="458"/>
      <c r="BC15" s="458"/>
      <c r="BD15" s="458"/>
      <c r="BE15" s="458"/>
      <c r="BF15" s="458"/>
    </row>
    <row r="16" spans="1:58" x14ac:dyDescent="0.3">
      <c r="A16" s="47" t="s">
        <v>237</v>
      </c>
      <c r="B16" s="582"/>
      <c r="C16" s="314">
        <f>+MAP!C43+MAP!C44</f>
        <v>3242445.1999999997</v>
      </c>
      <c r="D16" s="395">
        <f>+MAP!D43+MAP!D44</f>
        <v>4138086.65</v>
      </c>
      <c r="E16" s="395">
        <f>+MAP!E43+MAP!E44</f>
        <v>3367580.8299999996</v>
      </c>
      <c r="F16" s="395">
        <f>+MAP!F43+MAP!F44</f>
        <v>4398321.17</v>
      </c>
      <c r="G16" s="395">
        <f>+MAP!G43+MAP!G44</f>
        <v>3342255.76</v>
      </c>
      <c r="H16" s="395">
        <f>+MAP!H43+MAP!H44</f>
        <v>3491621.27</v>
      </c>
      <c r="I16" s="395">
        <f>+MAP!I43+MAP!I44</f>
        <v>4792080.09</v>
      </c>
      <c r="J16" s="395">
        <f>+MAP!J43+MAP!J44</f>
        <v>4158003.73</v>
      </c>
      <c r="K16" s="395">
        <f>+MAP!K43+MAP!K44</f>
        <v>3862212.7</v>
      </c>
      <c r="L16" s="395">
        <f>+MAP!L43+MAP!L44</f>
        <v>0</v>
      </c>
      <c r="M16" s="395">
        <f>+MAP!M43+MAP!M44</f>
        <v>0</v>
      </c>
      <c r="N16" s="395">
        <f>+MAP!N43+MAP!N44</f>
        <v>0</v>
      </c>
      <c r="O16" s="316">
        <f t="shared" si="6"/>
        <v>10748112.68</v>
      </c>
      <c r="P16" s="316">
        <f t="shared" si="0"/>
        <v>11232198.199999999</v>
      </c>
      <c r="Q16" s="316">
        <f t="shared" si="2"/>
        <v>21980310.879999999</v>
      </c>
      <c r="R16" s="316">
        <f t="shared" si="1"/>
        <v>12812296.52</v>
      </c>
      <c r="S16" s="316">
        <f t="shared" si="3"/>
        <v>34792607.399999999</v>
      </c>
      <c r="T16" s="317">
        <f t="shared" si="4"/>
        <v>0</v>
      </c>
      <c r="U16" s="316">
        <f t="shared" si="5"/>
        <v>34792607.399999999</v>
      </c>
      <c r="V16" s="460"/>
      <c r="W16" s="458"/>
      <c r="X16" s="480"/>
      <c r="Y16" s="458"/>
      <c r="Z16" s="458"/>
      <c r="AA16" s="458"/>
      <c r="AB16" s="458"/>
      <c r="AC16" s="458"/>
      <c r="AD16" s="458"/>
      <c r="AE16" s="458"/>
      <c r="AF16" s="458"/>
      <c r="AG16" s="458"/>
      <c r="AH16" s="458"/>
      <c r="AI16" s="458"/>
      <c r="AJ16" s="458"/>
      <c r="AK16" s="458"/>
      <c r="AL16" s="458"/>
      <c r="AM16" s="458"/>
      <c r="AN16" s="458"/>
      <c r="AO16" s="458"/>
      <c r="AP16" s="458"/>
      <c r="AQ16" s="458"/>
      <c r="AR16" s="458"/>
      <c r="AS16" s="458"/>
      <c r="AT16" s="458"/>
      <c r="AU16" s="458"/>
      <c r="AV16" s="458"/>
      <c r="AW16" s="458"/>
      <c r="AX16" s="458"/>
      <c r="AY16" s="458"/>
      <c r="AZ16" s="458"/>
      <c r="BA16" s="458"/>
      <c r="BB16" s="458"/>
      <c r="BC16" s="458"/>
      <c r="BD16" s="458"/>
      <c r="BE16" s="458"/>
      <c r="BF16" s="458"/>
    </row>
    <row r="17" spans="1:58" x14ac:dyDescent="0.3">
      <c r="A17" s="47" t="s">
        <v>238</v>
      </c>
      <c r="B17" s="582"/>
      <c r="C17" s="314">
        <f>+MAP!C52</f>
        <v>0</v>
      </c>
      <c r="D17" s="395">
        <f>+MAP!D52</f>
        <v>0</v>
      </c>
      <c r="E17" s="395">
        <f>+MAP!E52</f>
        <v>0</v>
      </c>
      <c r="F17" s="395">
        <f>+MAP!F52</f>
        <v>0</v>
      </c>
      <c r="G17" s="395">
        <f>+MAP!G52</f>
        <v>0</v>
      </c>
      <c r="H17" s="395">
        <f>+MAP!H52</f>
        <v>0</v>
      </c>
      <c r="I17" s="395">
        <f>+MAP!I52</f>
        <v>0</v>
      </c>
      <c r="J17" s="395">
        <f>+MAP!J52</f>
        <v>0</v>
      </c>
      <c r="K17" s="395">
        <f>+MAP!K52</f>
        <v>0</v>
      </c>
      <c r="L17" s="395">
        <f>+MAP!L52</f>
        <v>0</v>
      </c>
      <c r="M17" s="395">
        <f>+MAP!M52</f>
        <v>0</v>
      </c>
      <c r="N17" s="395">
        <f>+MAP!N52</f>
        <v>0</v>
      </c>
      <c r="O17" s="316">
        <f t="shared" si="6"/>
        <v>0</v>
      </c>
      <c r="P17" s="316">
        <f t="shared" si="0"/>
        <v>0</v>
      </c>
      <c r="Q17" s="316">
        <f t="shared" si="2"/>
        <v>0</v>
      </c>
      <c r="R17" s="316">
        <f t="shared" si="1"/>
        <v>0</v>
      </c>
      <c r="S17" s="316">
        <f t="shared" si="3"/>
        <v>0</v>
      </c>
      <c r="T17" s="317">
        <f t="shared" si="4"/>
        <v>0</v>
      </c>
      <c r="U17" s="316">
        <f t="shared" si="5"/>
        <v>0</v>
      </c>
      <c r="V17" s="460"/>
      <c r="W17" s="458"/>
      <c r="X17" s="480"/>
      <c r="Y17" s="458"/>
      <c r="Z17" s="458"/>
      <c r="AA17" s="458"/>
      <c r="AB17" s="458"/>
      <c r="AC17" s="458"/>
      <c r="AD17" s="458"/>
      <c r="AE17" s="458"/>
      <c r="AF17" s="458"/>
      <c r="AG17" s="458"/>
      <c r="AH17" s="458"/>
      <c r="AI17" s="458"/>
      <c r="AJ17" s="458"/>
      <c r="AK17" s="458"/>
      <c r="AL17" s="458"/>
      <c r="AM17" s="458"/>
      <c r="AN17" s="458"/>
      <c r="AO17" s="458"/>
      <c r="AP17" s="458"/>
      <c r="AQ17" s="458"/>
      <c r="AR17" s="458"/>
      <c r="AS17" s="458"/>
      <c r="AT17" s="458"/>
      <c r="AU17" s="458"/>
      <c r="AV17" s="458"/>
      <c r="AW17" s="458"/>
      <c r="AX17" s="458"/>
      <c r="AY17" s="458"/>
      <c r="AZ17" s="458"/>
      <c r="BA17" s="458"/>
      <c r="BB17" s="458"/>
      <c r="BC17" s="458"/>
      <c r="BD17" s="458"/>
      <c r="BE17" s="458"/>
      <c r="BF17" s="458"/>
    </row>
    <row r="18" spans="1:58" x14ac:dyDescent="0.3">
      <c r="A18" s="47" t="s">
        <v>766</v>
      </c>
      <c r="B18" s="582"/>
      <c r="C18" s="314">
        <f>MAP!C34</f>
        <v>0</v>
      </c>
      <c r="D18" s="395">
        <f>MAP!D34</f>
        <v>0</v>
      </c>
      <c r="E18" s="395">
        <f>MAP!E34</f>
        <v>0</v>
      </c>
      <c r="F18" s="395">
        <f>MAP!F34</f>
        <v>0</v>
      </c>
      <c r="G18" s="395">
        <f>MAP!G34</f>
        <v>0</v>
      </c>
      <c r="H18" s="395">
        <f>MAP!H34</f>
        <v>0</v>
      </c>
      <c r="I18" s="395">
        <f>MAP!I34</f>
        <v>0</v>
      </c>
      <c r="J18" s="395">
        <f>MAP!J34</f>
        <v>6531.84</v>
      </c>
      <c r="K18" s="395">
        <f>MAP!K34</f>
        <v>0</v>
      </c>
      <c r="L18" s="395">
        <f>MAP!L34</f>
        <v>0</v>
      </c>
      <c r="M18" s="395">
        <f>MAP!M34</f>
        <v>0</v>
      </c>
      <c r="N18" s="395">
        <f>MAP!N34</f>
        <v>0</v>
      </c>
      <c r="O18" s="316">
        <f t="shared" si="6"/>
        <v>0</v>
      </c>
      <c r="P18" s="316">
        <f t="shared" si="0"/>
        <v>0</v>
      </c>
      <c r="Q18" s="316">
        <f t="shared" si="2"/>
        <v>0</v>
      </c>
      <c r="R18" s="316">
        <f t="shared" si="1"/>
        <v>6531.84</v>
      </c>
      <c r="S18" s="316">
        <f t="shared" si="3"/>
        <v>6531.84</v>
      </c>
      <c r="T18" s="317">
        <f t="shared" si="4"/>
        <v>0</v>
      </c>
      <c r="U18" s="316">
        <f t="shared" si="5"/>
        <v>6531.84</v>
      </c>
      <c r="V18" s="460"/>
    </row>
    <row r="19" spans="1:58" x14ac:dyDescent="0.3">
      <c r="A19" s="47" t="s">
        <v>239</v>
      </c>
      <c r="B19" s="582"/>
      <c r="C19" s="314">
        <f>+MAP!C55</f>
        <v>1617465.17</v>
      </c>
      <c r="D19" s="395">
        <f>+MAP!D55</f>
        <v>2884159.26</v>
      </c>
      <c r="E19" s="395">
        <f>+MAP!E55</f>
        <v>3025064.78</v>
      </c>
      <c r="F19" s="395">
        <f>+MAP!F55</f>
        <v>2270335.67</v>
      </c>
      <c r="G19" s="395">
        <f>+MAP!G55</f>
        <v>1656903.65</v>
      </c>
      <c r="H19" s="395">
        <f>+MAP!H55</f>
        <v>1486089.43</v>
      </c>
      <c r="I19" s="395">
        <f>+MAP!I55</f>
        <v>1664250.02</v>
      </c>
      <c r="J19" s="395">
        <f>+MAP!J55</f>
        <v>1604283.2</v>
      </c>
      <c r="K19" s="395">
        <f>+MAP!K55</f>
        <v>1624318.56</v>
      </c>
      <c r="L19" s="395">
        <f>+MAP!L55</f>
        <v>0</v>
      </c>
      <c r="M19" s="395">
        <f>+MAP!M55</f>
        <v>0</v>
      </c>
      <c r="N19" s="395">
        <f>+MAP!N55</f>
        <v>0</v>
      </c>
      <c r="O19" s="316">
        <f t="shared" si="6"/>
        <v>7526689.209999999</v>
      </c>
      <c r="P19" s="316">
        <f t="shared" si="0"/>
        <v>5413328.75</v>
      </c>
      <c r="Q19" s="316">
        <f t="shared" si="2"/>
        <v>12940017.959999999</v>
      </c>
      <c r="R19" s="316">
        <f t="shared" si="1"/>
        <v>4892851.7799999993</v>
      </c>
      <c r="S19" s="316">
        <f t="shared" si="3"/>
        <v>17832869.739999998</v>
      </c>
      <c r="T19" s="317">
        <f t="shared" si="4"/>
        <v>0</v>
      </c>
      <c r="U19" s="316">
        <f t="shared" si="5"/>
        <v>17832869.739999998</v>
      </c>
      <c r="V19" s="460"/>
    </row>
    <row r="20" spans="1:58" x14ac:dyDescent="0.3">
      <c r="A20" s="47" t="s">
        <v>240</v>
      </c>
      <c r="B20" s="582"/>
      <c r="C20" s="314">
        <f>+MAP!C35</f>
        <v>1153850.08</v>
      </c>
      <c r="D20" s="395">
        <f>+MAP!D35</f>
        <v>1433100.29</v>
      </c>
      <c r="E20" s="395">
        <f>+MAP!E35</f>
        <v>881513.52</v>
      </c>
      <c r="F20" s="395">
        <f>+MAP!F35</f>
        <v>1173360.02</v>
      </c>
      <c r="G20" s="395">
        <f>+MAP!G35</f>
        <v>916588.63</v>
      </c>
      <c r="H20" s="395">
        <f>+MAP!H35</f>
        <v>923219.73</v>
      </c>
      <c r="I20" s="395">
        <f>+MAP!I35</f>
        <v>988574.25</v>
      </c>
      <c r="J20" s="395">
        <f>+MAP!J35</f>
        <v>1037062.53</v>
      </c>
      <c r="K20" s="395">
        <f>+MAP!K35</f>
        <v>940921.64</v>
      </c>
      <c r="L20" s="395">
        <f>+MAP!L35</f>
        <v>0</v>
      </c>
      <c r="M20" s="395">
        <f>+MAP!M35</f>
        <v>0</v>
      </c>
      <c r="N20" s="395">
        <f>+MAP!N35</f>
        <v>0</v>
      </c>
      <c r="O20" s="316">
        <f t="shared" si="6"/>
        <v>3468463.89</v>
      </c>
      <c r="P20" s="316">
        <f t="shared" si="0"/>
        <v>3013168.38</v>
      </c>
      <c r="Q20" s="316">
        <f t="shared" si="2"/>
        <v>6481632.2699999996</v>
      </c>
      <c r="R20" s="316">
        <f t="shared" si="1"/>
        <v>2966558.42</v>
      </c>
      <c r="S20" s="316">
        <f t="shared" si="3"/>
        <v>9448190.6899999995</v>
      </c>
      <c r="T20" s="317">
        <f t="shared" si="4"/>
        <v>0</v>
      </c>
      <c r="U20" s="316">
        <f t="shared" si="5"/>
        <v>9448190.6899999995</v>
      </c>
      <c r="V20" s="460"/>
    </row>
    <row r="21" spans="1:58" x14ac:dyDescent="0.3">
      <c r="A21" s="47" t="s">
        <v>241</v>
      </c>
      <c r="B21" s="582"/>
      <c r="C21" s="314">
        <f>+MAP!C54</f>
        <v>229317.38</v>
      </c>
      <c r="D21" s="395">
        <f>+MAP!D54</f>
        <v>289337.37</v>
      </c>
      <c r="E21" s="395">
        <f>+MAP!E54</f>
        <v>244325.8</v>
      </c>
      <c r="F21" s="395">
        <f>+MAP!F54</f>
        <v>392707.36</v>
      </c>
      <c r="G21" s="395">
        <f>+MAP!G54</f>
        <v>230177.86</v>
      </c>
      <c r="H21" s="395">
        <f>+MAP!H54</f>
        <v>206200.31</v>
      </c>
      <c r="I21" s="395">
        <f>+MAP!I54</f>
        <v>270901.42</v>
      </c>
      <c r="J21" s="395">
        <f>+MAP!J54</f>
        <v>244524.27</v>
      </c>
      <c r="K21" s="395">
        <f>+MAP!K54</f>
        <v>253841.37</v>
      </c>
      <c r="L21" s="395">
        <f>+MAP!L54</f>
        <v>0</v>
      </c>
      <c r="M21" s="395">
        <f>+MAP!M54</f>
        <v>0</v>
      </c>
      <c r="N21" s="395">
        <f>+MAP!N54</f>
        <v>0</v>
      </c>
      <c r="O21" s="316">
        <f t="shared" si="6"/>
        <v>762980.55</v>
      </c>
      <c r="P21" s="316">
        <f t="shared" si="0"/>
        <v>829085.53</v>
      </c>
      <c r="Q21" s="316">
        <f t="shared" si="2"/>
        <v>1592066.08</v>
      </c>
      <c r="R21" s="316">
        <f t="shared" si="1"/>
        <v>769267.05999999994</v>
      </c>
      <c r="S21" s="316">
        <f t="shared" si="3"/>
        <v>2361333.14</v>
      </c>
      <c r="T21" s="317">
        <f t="shared" si="4"/>
        <v>0</v>
      </c>
      <c r="U21" s="316">
        <f t="shared" si="5"/>
        <v>2361333.14</v>
      </c>
      <c r="V21" s="460"/>
    </row>
    <row r="22" spans="1:58" x14ac:dyDescent="0.3">
      <c r="A22" s="47" t="s">
        <v>242</v>
      </c>
      <c r="B22" s="582"/>
      <c r="C22" s="314">
        <f>+MAP!C80</f>
        <v>327001.09000000003</v>
      </c>
      <c r="D22" s="395">
        <f>+MAP!D80</f>
        <v>535057.22</v>
      </c>
      <c r="E22" s="395">
        <f>+MAP!E80</f>
        <v>553830.92000000004</v>
      </c>
      <c r="F22" s="395">
        <f>+MAP!F80</f>
        <v>566718.51</v>
      </c>
      <c r="G22" s="395">
        <f>+MAP!G80</f>
        <v>461541.53</v>
      </c>
      <c r="H22" s="395">
        <f>+MAP!H80</f>
        <v>377715.46</v>
      </c>
      <c r="I22" s="395">
        <f>+MAP!I80</f>
        <v>432097.73</v>
      </c>
      <c r="J22" s="395">
        <f>+MAP!J80</f>
        <v>490981.94</v>
      </c>
      <c r="K22" s="395">
        <f>+MAP!K80</f>
        <v>497350.53</v>
      </c>
      <c r="L22" s="395">
        <f>+MAP!L80</f>
        <v>0</v>
      </c>
      <c r="M22" s="395">
        <f>+MAP!M80</f>
        <v>0</v>
      </c>
      <c r="N22" s="395">
        <f>+MAP!N80</f>
        <v>0</v>
      </c>
      <c r="O22" s="316">
        <f t="shared" si="6"/>
        <v>1415889.23</v>
      </c>
      <c r="P22" s="316">
        <f t="shared" si="0"/>
        <v>1405975.5</v>
      </c>
      <c r="Q22" s="316">
        <f t="shared" si="2"/>
        <v>2821864.73</v>
      </c>
      <c r="R22" s="316">
        <f t="shared" si="1"/>
        <v>1420430.2</v>
      </c>
      <c r="S22" s="316">
        <f t="shared" si="3"/>
        <v>4242294.93</v>
      </c>
      <c r="T22" s="317">
        <f t="shared" si="4"/>
        <v>0</v>
      </c>
      <c r="U22" s="316">
        <f t="shared" si="5"/>
        <v>4242294.93</v>
      </c>
      <c r="V22" s="460"/>
    </row>
    <row r="23" spans="1:58" x14ac:dyDescent="0.3">
      <c r="A23" s="47" t="s">
        <v>243</v>
      </c>
      <c r="B23" s="582"/>
      <c r="C23" s="314">
        <f>+MAP!C70+MAP!C106</f>
        <v>183846.67</v>
      </c>
      <c r="D23" s="395">
        <f>+MAP!D70+MAP!D106</f>
        <v>285326.36</v>
      </c>
      <c r="E23" s="395">
        <f>+MAP!E70+MAP!E106</f>
        <v>150174.71</v>
      </c>
      <c r="F23" s="395">
        <f>+MAP!F70+MAP!F106</f>
        <v>260278.5</v>
      </c>
      <c r="G23" s="395">
        <f>+MAP!G70+MAP!G106</f>
        <v>237650.33</v>
      </c>
      <c r="H23" s="395">
        <f>+MAP!H70+MAP!H106</f>
        <v>155509.96000000002</v>
      </c>
      <c r="I23" s="395">
        <f>+MAP!I70+MAP!I106</f>
        <v>271687.59999999998</v>
      </c>
      <c r="J23" s="395">
        <f>+MAP!J70+MAP!J106</f>
        <v>229820.11000000002</v>
      </c>
      <c r="K23" s="395">
        <f>+MAP!K70+MAP!K106</f>
        <v>228841.49</v>
      </c>
      <c r="L23" s="395">
        <f>+MAP!L70+MAP!L106</f>
        <v>0</v>
      </c>
      <c r="M23" s="395">
        <f>+MAP!M70+MAP!M106</f>
        <v>0</v>
      </c>
      <c r="N23" s="395">
        <f>+MAP!N70+MAP!N106</f>
        <v>0</v>
      </c>
      <c r="O23" s="316">
        <f t="shared" si="6"/>
        <v>619347.74</v>
      </c>
      <c r="P23" s="316">
        <f t="shared" si="0"/>
        <v>653438.79</v>
      </c>
      <c r="Q23" s="316">
        <f t="shared" si="2"/>
        <v>1272786.53</v>
      </c>
      <c r="R23" s="316">
        <f t="shared" si="1"/>
        <v>730349.2</v>
      </c>
      <c r="S23" s="316">
        <f t="shared" si="3"/>
        <v>2003135.73</v>
      </c>
      <c r="T23" s="317">
        <f t="shared" si="4"/>
        <v>0</v>
      </c>
      <c r="U23" s="316">
        <f t="shared" si="5"/>
        <v>2003135.73</v>
      </c>
      <c r="V23" s="460"/>
    </row>
    <row r="24" spans="1:58" x14ac:dyDescent="0.3">
      <c r="A24" s="47" t="s">
        <v>244</v>
      </c>
      <c r="B24" s="582"/>
      <c r="C24" s="314">
        <f>+MAP!C69</f>
        <v>140477.99</v>
      </c>
      <c r="D24" s="395">
        <f>+MAP!D69</f>
        <v>486052.56</v>
      </c>
      <c r="E24" s="395">
        <f>+MAP!E69</f>
        <v>-23737.51</v>
      </c>
      <c r="F24" s="395">
        <f>+MAP!F69</f>
        <v>529603.93000000005</v>
      </c>
      <c r="G24" s="395">
        <f>+MAP!G69</f>
        <v>469249.83</v>
      </c>
      <c r="H24" s="395">
        <f>+MAP!H69</f>
        <v>-27599.7</v>
      </c>
      <c r="I24" s="395">
        <f>+MAP!I69</f>
        <v>168950.62</v>
      </c>
      <c r="J24" s="395">
        <f>+MAP!J69</f>
        <v>91053.759999999995</v>
      </c>
      <c r="K24" s="395">
        <f>+MAP!K69</f>
        <v>-488204.65</v>
      </c>
      <c r="L24" s="395">
        <f>+MAP!L69</f>
        <v>0</v>
      </c>
      <c r="M24" s="395">
        <f>+MAP!M69</f>
        <v>0</v>
      </c>
      <c r="N24" s="395">
        <f>+MAP!N69</f>
        <v>0</v>
      </c>
      <c r="O24" s="316">
        <f t="shared" si="6"/>
        <v>602793.04</v>
      </c>
      <c r="P24" s="316">
        <f t="shared" si="0"/>
        <v>971254.06</v>
      </c>
      <c r="Q24" s="316">
        <f t="shared" si="2"/>
        <v>1574047.1</v>
      </c>
      <c r="R24" s="316">
        <f t="shared" si="1"/>
        <v>-228200.27000000002</v>
      </c>
      <c r="S24" s="316">
        <f t="shared" si="3"/>
        <v>1345846.83</v>
      </c>
      <c r="T24" s="317">
        <f t="shared" si="4"/>
        <v>0</v>
      </c>
      <c r="U24" s="316">
        <f t="shared" si="5"/>
        <v>1345846.83</v>
      </c>
      <c r="V24" s="460"/>
    </row>
    <row r="25" spans="1:58" x14ac:dyDescent="0.3">
      <c r="A25" s="47" t="s">
        <v>245</v>
      </c>
      <c r="B25" s="582"/>
      <c r="C25" s="314">
        <f>+MAP!C74+MAP!C75</f>
        <v>149736.9</v>
      </c>
      <c r="D25" s="395">
        <f>+MAP!D74+MAP!D75</f>
        <v>219792.88</v>
      </c>
      <c r="E25" s="395">
        <f>+MAP!E74+MAP!E75</f>
        <v>160727.57</v>
      </c>
      <c r="F25" s="395">
        <f>+MAP!F74+MAP!F75</f>
        <v>205065.31</v>
      </c>
      <c r="G25" s="395">
        <f>+MAP!G74+MAP!G75</f>
        <v>163817.93</v>
      </c>
      <c r="H25" s="395">
        <f>+MAP!H74+MAP!H75</f>
        <v>148262.89000000001</v>
      </c>
      <c r="I25" s="395">
        <f>+MAP!I74+MAP!I75</f>
        <v>266518.25</v>
      </c>
      <c r="J25" s="395">
        <f>+MAP!J74+MAP!J75</f>
        <v>189988.47</v>
      </c>
      <c r="K25" s="395">
        <f>+MAP!K74+MAP!K75</f>
        <v>260325.15</v>
      </c>
      <c r="L25" s="395">
        <f>+MAP!L74+MAP!L75</f>
        <v>0</v>
      </c>
      <c r="M25" s="395">
        <f>+MAP!M74+MAP!M75</f>
        <v>0</v>
      </c>
      <c r="N25" s="395">
        <f>+MAP!N74+MAP!N75</f>
        <v>0</v>
      </c>
      <c r="O25" s="316">
        <f t="shared" si="6"/>
        <v>530257.35000000009</v>
      </c>
      <c r="P25" s="316">
        <f t="shared" si="0"/>
        <v>517146.13</v>
      </c>
      <c r="Q25" s="316">
        <f t="shared" si="2"/>
        <v>1047403.4800000001</v>
      </c>
      <c r="R25" s="316">
        <f t="shared" si="1"/>
        <v>716831.87</v>
      </c>
      <c r="S25" s="316">
        <f t="shared" si="3"/>
        <v>1764235.35</v>
      </c>
      <c r="T25" s="317">
        <f t="shared" si="4"/>
        <v>0</v>
      </c>
      <c r="U25" s="316">
        <f t="shared" si="5"/>
        <v>1764235.35</v>
      </c>
      <c r="V25" s="460"/>
    </row>
    <row r="26" spans="1:58" x14ac:dyDescent="0.3">
      <c r="A26" s="47" t="s">
        <v>246</v>
      </c>
      <c r="B26" s="582"/>
      <c r="C26" s="314">
        <f>+MAP!C89</f>
        <v>12344.38</v>
      </c>
      <c r="D26" s="395">
        <f>+MAP!D89</f>
        <v>13526.81</v>
      </c>
      <c r="E26" s="395">
        <f>+MAP!E89</f>
        <v>5569.8</v>
      </c>
      <c r="F26" s="395">
        <f>+MAP!F89</f>
        <v>15193.62</v>
      </c>
      <c r="G26" s="395">
        <f>+MAP!G89</f>
        <v>6017.32</v>
      </c>
      <c r="H26" s="395">
        <f>+MAP!H89</f>
        <v>32375.11</v>
      </c>
      <c r="I26" s="395">
        <f>+MAP!I89</f>
        <v>29400.91</v>
      </c>
      <c r="J26" s="395">
        <f>+MAP!J89</f>
        <v>32075.74</v>
      </c>
      <c r="K26" s="395">
        <f>+MAP!K89</f>
        <v>21656.39</v>
      </c>
      <c r="L26" s="395">
        <f>+MAP!L89</f>
        <v>0</v>
      </c>
      <c r="M26" s="395">
        <f>+MAP!M89</f>
        <v>0</v>
      </c>
      <c r="N26" s="395">
        <f>+MAP!N89</f>
        <v>0</v>
      </c>
      <c r="O26" s="316">
        <f t="shared" si="6"/>
        <v>31440.989999999998</v>
      </c>
      <c r="P26" s="316">
        <f t="shared" si="0"/>
        <v>53586.05</v>
      </c>
      <c r="Q26" s="316">
        <f t="shared" si="2"/>
        <v>85027.040000000008</v>
      </c>
      <c r="R26" s="316">
        <f t="shared" si="1"/>
        <v>83133.040000000008</v>
      </c>
      <c r="S26" s="316">
        <f t="shared" si="3"/>
        <v>168160.08000000002</v>
      </c>
      <c r="T26" s="317">
        <f t="shared" si="4"/>
        <v>0</v>
      </c>
      <c r="U26" s="316">
        <f t="shared" si="5"/>
        <v>168160.08000000002</v>
      </c>
      <c r="V26" s="460"/>
    </row>
    <row r="27" spans="1:58" x14ac:dyDescent="0.3">
      <c r="A27" s="47" t="s">
        <v>247</v>
      </c>
      <c r="B27" s="582"/>
      <c r="C27" s="314">
        <f>+MAP!C45+MAP!C46+MAP!C47</f>
        <v>8047103.5499999998</v>
      </c>
      <c r="D27" s="395">
        <f>+MAP!D45+MAP!D46+MAP!D47</f>
        <v>9130525.459999999</v>
      </c>
      <c r="E27" s="395">
        <f>+MAP!E45+MAP!E46+MAP!E47</f>
        <v>7980579.4000000004</v>
      </c>
      <c r="F27" s="395">
        <f>+MAP!F45+MAP!F46+MAP!F47</f>
        <v>11567241.859999999</v>
      </c>
      <c r="G27" s="395">
        <f>+MAP!G45+MAP!G46+MAP!G47</f>
        <v>10178675.869999999</v>
      </c>
      <c r="H27" s="395">
        <f>+MAP!H45+MAP!H46+MAP!H47</f>
        <v>9655111.4299999997</v>
      </c>
      <c r="I27" s="395">
        <f>+MAP!I45+MAP!I46+MAP!I47</f>
        <v>10696170.5</v>
      </c>
      <c r="J27" s="395">
        <f>+MAP!J45+MAP!J46+MAP!J47</f>
        <v>10163642.550000001</v>
      </c>
      <c r="K27" s="395">
        <f>+MAP!K45+MAP!K46+MAP!K47</f>
        <v>9554975.9800000004</v>
      </c>
      <c r="L27" s="395">
        <f>+MAP!L45+MAP!L46+MAP!L47</f>
        <v>0</v>
      </c>
      <c r="M27" s="395">
        <f>+MAP!M45+MAP!M46+MAP!M47</f>
        <v>0</v>
      </c>
      <c r="N27" s="395">
        <f>+MAP!N45+MAP!N46+MAP!N47</f>
        <v>0</v>
      </c>
      <c r="O27" s="316">
        <f t="shared" si="6"/>
        <v>25158208.409999996</v>
      </c>
      <c r="P27" s="316">
        <f t="shared" si="0"/>
        <v>31401029.159999996</v>
      </c>
      <c r="Q27" s="316">
        <f t="shared" si="2"/>
        <v>56559237.569999993</v>
      </c>
      <c r="R27" s="316">
        <f t="shared" si="1"/>
        <v>30414789.030000001</v>
      </c>
      <c r="S27" s="316">
        <f t="shared" si="3"/>
        <v>86974026.599999994</v>
      </c>
      <c r="T27" s="317">
        <f t="shared" si="4"/>
        <v>0</v>
      </c>
      <c r="U27" s="316">
        <f t="shared" si="5"/>
        <v>86974026.599999994</v>
      </c>
      <c r="V27" s="460"/>
    </row>
    <row r="28" spans="1:58" x14ac:dyDescent="0.3">
      <c r="A28" s="47" t="s">
        <v>248</v>
      </c>
      <c r="B28" s="582"/>
      <c r="C28" s="314">
        <f>+MAP!C49+MAP!C50</f>
        <v>12765226.68</v>
      </c>
      <c r="D28" s="395">
        <f>+MAP!D49+MAP!D50</f>
        <v>12650096.550000001</v>
      </c>
      <c r="E28" s="395">
        <f>+MAP!E49+MAP!E50</f>
        <v>14328196.550000001</v>
      </c>
      <c r="F28" s="395">
        <f>+MAP!F49+MAP!F50</f>
        <v>14686806.210000001</v>
      </c>
      <c r="G28" s="395">
        <f>+MAP!G49+MAP!G50</f>
        <v>13570910.140000001</v>
      </c>
      <c r="H28" s="395">
        <f>+MAP!H49+MAP!H50</f>
        <v>11928436.029999999</v>
      </c>
      <c r="I28" s="395">
        <f>+MAP!I49+MAP!I50</f>
        <v>14132996.25</v>
      </c>
      <c r="J28" s="395">
        <f>+MAP!J49+MAP!J50</f>
        <v>13904543.75</v>
      </c>
      <c r="K28" s="395">
        <f>+MAP!K49+MAP!K50</f>
        <v>17048597.82</v>
      </c>
      <c r="L28" s="395">
        <f>+MAP!L49+MAP!L50</f>
        <v>0</v>
      </c>
      <c r="M28" s="395">
        <f>+MAP!M49+MAP!M50</f>
        <v>0</v>
      </c>
      <c r="N28" s="395">
        <f>+MAP!N49+MAP!N50</f>
        <v>0</v>
      </c>
      <c r="O28" s="316">
        <f t="shared" si="6"/>
        <v>39743519.780000001</v>
      </c>
      <c r="P28" s="316">
        <f t="shared" si="0"/>
        <v>40186152.380000003</v>
      </c>
      <c r="Q28" s="316">
        <f t="shared" si="2"/>
        <v>79929672.159999996</v>
      </c>
      <c r="R28" s="316">
        <f t="shared" si="1"/>
        <v>45086137.82</v>
      </c>
      <c r="S28" s="316">
        <f t="shared" si="3"/>
        <v>125015809.97999999</v>
      </c>
      <c r="T28" s="317">
        <f t="shared" si="4"/>
        <v>0</v>
      </c>
      <c r="U28" s="316">
        <f t="shared" si="5"/>
        <v>125015809.97999999</v>
      </c>
      <c r="V28" s="460"/>
    </row>
    <row r="29" spans="1:58" x14ac:dyDescent="0.3">
      <c r="A29" s="47" t="s">
        <v>249</v>
      </c>
      <c r="B29" s="582"/>
      <c r="C29" s="314">
        <f>+MAP!C37+MAP!C40+MAP!C41+MAP!C42+MAP!C97+MAP!C88+MAP!C87+MAP!C93</f>
        <v>876712.56</v>
      </c>
      <c r="D29" s="314">
        <f>+MAP!D37+MAP!D40+MAP!D41+MAP!D42+MAP!D97+MAP!D88+MAP!D87+MAP!D93</f>
        <v>1201274.8400000001</v>
      </c>
      <c r="E29" s="395">
        <f>+MAP!E37+MAP!E40+MAP!E41+MAP!E42+MAP!E97+MAP!E88+MAP!E87+MAP!E93</f>
        <v>1023961.3899999999</v>
      </c>
      <c r="F29" s="395">
        <f>+MAP!F37+MAP!F40+MAP!F41+MAP!F42+MAP!F97+MAP!F88+MAP!F87+MAP!F93</f>
        <v>1322643.77</v>
      </c>
      <c r="G29" s="395">
        <f>+MAP!G37+MAP!G40+MAP!G41+MAP!G42+MAP!G97+MAP!G88+MAP!G87+MAP!G93</f>
        <v>847941.46</v>
      </c>
      <c r="H29" s="395">
        <f>+MAP!H37+MAP!H40+MAP!H41+MAP!H42+MAP!H97+MAP!H88+MAP!H87+MAP!H93</f>
        <v>701019.8</v>
      </c>
      <c r="I29" s="395">
        <f>+MAP!I37+MAP!I40+MAP!I41+MAP!I42+MAP!I97+MAP!I88+MAP!I87+MAP!I93</f>
        <v>1705822.9999999998</v>
      </c>
      <c r="J29" s="314">
        <f>+MAP!J37+MAP!J40+MAP!J41+MAP!J42+MAP!J97+MAP!J88+MAP!J87+MAP!J93</f>
        <v>1238257.79</v>
      </c>
      <c r="K29" s="395">
        <f>+MAP!K37+MAP!K40+MAP!K41+MAP!K42+MAP!K97+MAP!K88+MAP!K87+MAP!K93</f>
        <v>1239998.8900000001</v>
      </c>
      <c r="L29" s="395">
        <f>+MAP!L37+MAP!L40+MAP!L41+MAP!L42+MAP!L97+MAP!L88+MAP!L87+MAP!L93</f>
        <v>0</v>
      </c>
      <c r="M29" s="314">
        <f>+MAP!M37+MAP!M40+MAP!M41+MAP!M42+MAP!M97+MAP!M88+MAP!M87+MAP!M93+'SUMMARY BY COS'!M86</f>
        <v>0</v>
      </c>
      <c r="N29" s="395">
        <f>+MAP!N37+MAP!N40+MAP!N41+MAP!N42+MAP!N97+MAP!N88+MAP!N87+MAP!N93</f>
        <v>0</v>
      </c>
      <c r="O29" s="316">
        <f t="shared" si="6"/>
        <v>3101948.79</v>
      </c>
      <c r="P29" s="316">
        <f t="shared" si="0"/>
        <v>2871605.0300000003</v>
      </c>
      <c r="Q29" s="316">
        <f t="shared" si="2"/>
        <v>5973553.8200000003</v>
      </c>
      <c r="R29" s="316">
        <f t="shared" si="1"/>
        <v>4184079.68</v>
      </c>
      <c r="S29" s="316">
        <f t="shared" si="3"/>
        <v>10157633.5</v>
      </c>
      <c r="T29" s="317">
        <f t="shared" si="4"/>
        <v>0</v>
      </c>
      <c r="U29" s="316">
        <f t="shared" si="5"/>
        <v>10157633.5</v>
      </c>
      <c r="V29" s="460"/>
    </row>
    <row r="30" spans="1:58" x14ac:dyDescent="0.3">
      <c r="A30" s="74" t="s">
        <v>253</v>
      </c>
      <c r="B30" s="598"/>
      <c r="C30" s="336">
        <f>+MAP!C71</f>
        <v>13290930.470000001</v>
      </c>
      <c r="D30" s="396">
        <f>+MAP!D71</f>
        <v>13891405.539999999</v>
      </c>
      <c r="E30" s="396">
        <f>+MAP!E71</f>
        <v>13801000.029999999</v>
      </c>
      <c r="F30" s="396">
        <f>+MAP!F71</f>
        <v>17717878.300000001</v>
      </c>
      <c r="G30" s="396">
        <f>+MAP!G71</f>
        <v>15107686.74</v>
      </c>
      <c r="H30" s="396">
        <f>+MAP!H71</f>
        <v>16743188.5</v>
      </c>
      <c r="I30" s="396">
        <f>+MAP!I71</f>
        <v>14517556.07</v>
      </c>
      <c r="J30" s="396">
        <f>+MAP!J71</f>
        <v>14200350.449999999</v>
      </c>
      <c r="K30" s="396">
        <f>+MAP!K71</f>
        <v>14994090.699999999</v>
      </c>
      <c r="L30" s="396">
        <f>+MAP!L71</f>
        <v>0</v>
      </c>
      <c r="M30" s="396">
        <f>+MAP!M71</f>
        <v>0</v>
      </c>
      <c r="N30" s="396">
        <f>+MAP!N71</f>
        <v>0</v>
      </c>
      <c r="O30" s="337">
        <f t="shared" si="6"/>
        <v>40983336.039999999</v>
      </c>
      <c r="P30" s="337">
        <f t="shared" si="0"/>
        <v>49568753.539999999</v>
      </c>
      <c r="Q30" s="337">
        <f t="shared" si="2"/>
        <v>90552089.579999998</v>
      </c>
      <c r="R30" s="337">
        <f t="shared" si="1"/>
        <v>43711997.219999999</v>
      </c>
      <c r="S30" s="337">
        <f t="shared" si="3"/>
        <v>134264086.80000001</v>
      </c>
      <c r="T30" s="338">
        <f t="shared" si="4"/>
        <v>0</v>
      </c>
      <c r="U30" s="337">
        <f t="shared" si="5"/>
        <v>134264086.80000001</v>
      </c>
      <c r="V30" s="460"/>
    </row>
    <row r="31" spans="1:58" ht="15" thickBot="1" x14ac:dyDescent="0.35">
      <c r="A31" s="74" t="s">
        <v>250</v>
      </c>
      <c r="B31" s="599"/>
      <c r="C31" s="317">
        <f>+MAP!C84+MAP!C85</f>
        <v>410815.16</v>
      </c>
      <c r="D31" s="397">
        <f>+MAP!D84+MAP!D85</f>
        <v>501722.32</v>
      </c>
      <c r="E31" s="397">
        <f>+MAP!E84+MAP!E85</f>
        <v>368533.42</v>
      </c>
      <c r="F31" s="397">
        <f>+MAP!F84+MAP!F85</f>
        <v>558734.19999999995</v>
      </c>
      <c r="G31" s="397">
        <f>+MAP!G84+MAP!G85</f>
        <v>386260.45</v>
      </c>
      <c r="H31" s="397">
        <f>+MAP!H84+MAP!H85</f>
        <v>353420.42</v>
      </c>
      <c r="I31" s="397">
        <f>+MAP!I84+MAP!I85</f>
        <v>690418.62</v>
      </c>
      <c r="J31" s="397">
        <f>+MAP!J84+MAP!J85</f>
        <v>660680.14</v>
      </c>
      <c r="K31" s="397">
        <f>+MAP!K84+MAP!K85</f>
        <v>543956.71</v>
      </c>
      <c r="L31" s="397">
        <f>+MAP!L84+MAP!L85</f>
        <v>0</v>
      </c>
      <c r="M31" s="397">
        <f>+MAP!M84+MAP!M85</f>
        <v>0</v>
      </c>
      <c r="N31" s="397">
        <f>+MAP!N84+MAP!N85</f>
        <v>0</v>
      </c>
      <c r="O31" s="337">
        <f t="shared" si="6"/>
        <v>1281070.8999999999</v>
      </c>
      <c r="P31" s="337">
        <f t="shared" si="0"/>
        <v>1298415.0699999998</v>
      </c>
      <c r="Q31" s="317">
        <f t="shared" si="2"/>
        <v>2579485.9699999997</v>
      </c>
      <c r="R31" s="337">
        <f t="shared" si="1"/>
        <v>1895055.47</v>
      </c>
      <c r="S31" s="337">
        <f t="shared" si="3"/>
        <v>4474541.4399999995</v>
      </c>
      <c r="T31" s="337">
        <f t="shared" si="4"/>
        <v>0</v>
      </c>
      <c r="U31" s="337">
        <f t="shared" si="5"/>
        <v>4474541.4399999995</v>
      </c>
      <c r="V31" s="460"/>
      <c r="X31" s="93"/>
    </row>
    <row r="32" spans="1:58" ht="15" thickBot="1" x14ac:dyDescent="0.35">
      <c r="A32" s="271" t="s">
        <v>251</v>
      </c>
      <c r="B32" s="272"/>
      <c r="C32" s="321">
        <f>SUM(C6:C31)</f>
        <v>228891993.43000001</v>
      </c>
      <c r="D32" s="321">
        <f>SUM(D6:D31)</f>
        <v>273829559.45000005</v>
      </c>
      <c r="E32" s="321">
        <f>SUM(E6:E31)</f>
        <v>242773516.50000003</v>
      </c>
      <c r="F32" s="321">
        <f>SUM(F6:F31)</f>
        <v>671588611.79999983</v>
      </c>
      <c r="G32" s="321">
        <f t="shared" ref="G32:R32" si="7">SUM(G6:G31)</f>
        <v>273030767.97000003</v>
      </c>
      <c r="H32" s="321">
        <f t="shared" si="7"/>
        <v>236112559.77000004</v>
      </c>
      <c r="I32" s="321">
        <f t="shared" si="7"/>
        <v>269189833.70999998</v>
      </c>
      <c r="J32" s="321">
        <f t="shared" si="7"/>
        <v>263571045.33999997</v>
      </c>
      <c r="K32" s="321">
        <f t="shared" si="7"/>
        <v>265169459.47999993</v>
      </c>
      <c r="L32" s="321">
        <f t="shared" si="7"/>
        <v>0</v>
      </c>
      <c r="M32" s="321">
        <f t="shared" si="7"/>
        <v>0</v>
      </c>
      <c r="N32" s="321">
        <f t="shared" si="7"/>
        <v>0</v>
      </c>
      <c r="O32" s="321">
        <f t="shared" si="7"/>
        <v>745495069.37999988</v>
      </c>
      <c r="P32" s="321">
        <f t="shared" si="7"/>
        <v>1180731939.54</v>
      </c>
      <c r="Q32" s="321">
        <f t="shared" si="7"/>
        <v>1926227008.9199998</v>
      </c>
      <c r="R32" s="339">
        <f t="shared" si="7"/>
        <v>797930338.52999997</v>
      </c>
      <c r="S32" s="339">
        <f t="shared" si="3"/>
        <v>2724157347.4499998</v>
      </c>
      <c r="T32" s="339">
        <f>SUM(T6:T31)</f>
        <v>0</v>
      </c>
      <c r="U32" s="321">
        <f>SUM(U6:U31)</f>
        <v>2724157347.4499993</v>
      </c>
      <c r="V32" s="460"/>
    </row>
    <row r="33" spans="1:22" ht="15" thickBot="1" x14ac:dyDescent="0.35">
      <c r="A33" s="268" t="s">
        <v>252</v>
      </c>
      <c r="B33" s="276"/>
      <c r="C33" s="323"/>
      <c r="D33" s="323"/>
      <c r="E33" s="323"/>
      <c r="F33" s="323"/>
      <c r="G33" s="323"/>
      <c r="H33" s="323"/>
      <c r="I33" s="323"/>
      <c r="J33" s="323"/>
      <c r="K33" s="323"/>
      <c r="L33" s="323"/>
      <c r="M33" s="323"/>
      <c r="N33" s="323"/>
      <c r="O33" s="323"/>
      <c r="P33" s="323"/>
      <c r="Q33" s="323"/>
      <c r="R33" s="323"/>
      <c r="S33" s="323"/>
      <c r="T33" s="585"/>
      <c r="U33" s="323"/>
      <c r="V33" s="460"/>
    </row>
    <row r="34" spans="1:22" x14ac:dyDescent="0.3">
      <c r="A34" s="49" t="s">
        <v>772</v>
      </c>
      <c r="B34" s="596"/>
      <c r="C34" s="481">
        <f>+MAP!C28+MAP!C29</f>
        <v>13130526.99</v>
      </c>
      <c r="D34" s="394">
        <f>+MAP!D28+MAP!D29</f>
        <v>15068319.18</v>
      </c>
      <c r="E34" s="310">
        <f>+MAP!E28+MAP!E29</f>
        <v>15867360.1</v>
      </c>
      <c r="F34" s="310">
        <f>+MAP!F28+MAP!F29</f>
        <v>12891113.75</v>
      </c>
      <c r="G34" s="310">
        <f>+MAP!G28+MAP!G29</f>
        <v>16960102.84</v>
      </c>
      <c r="H34" s="310">
        <f>+MAP!H28+MAP!H29</f>
        <v>14414256.1</v>
      </c>
      <c r="I34" s="310">
        <f>+MAP!I28+MAP!I29</f>
        <v>15578318.810000001</v>
      </c>
      <c r="J34" s="310">
        <f>+MAP!J28+MAP!J29</f>
        <v>15363962.49</v>
      </c>
      <c r="K34" s="310">
        <f>+MAP!K28+MAP!K29</f>
        <v>13977559.57</v>
      </c>
      <c r="L34" s="310">
        <f>+MAP!L28+MAP!L29</f>
        <v>0</v>
      </c>
      <c r="M34" s="309">
        <f>+MAP!M28+MAP!M29</f>
        <v>0</v>
      </c>
      <c r="N34" s="324">
        <f>+MAP!N28+MAP!N29</f>
        <v>0</v>
      </c>
      <c r="O34" s="324">
        <f t="shared" ref="O34:O79" si="8">SUM(C34:E34)</f>
        <v>44066206.270000003</v>
      </c>
      <c r="P34" s="312">
        <f t="shared" ref="P34:P81" si="9">SUM(F34:H34)</f>
        <v>44265472.689999998</v>
      </c>
      <c r="Q34" s="312">
        <f>+O34+P34</f>
        <v>88331678.960000008</v>
      </c>
      <c r="R34" s="312">
        <f t="shared" ref="R34:R81" si="10">SUM(I34:K34)</f>
        <v>44919840.870000005</v>
      </c>
      <c r="S34" s="312">
        <f>+Q34+R34</f>
        <v>133251519.83000001</v>
      </c>
      <c r="T34" s="579">
        <f>SUM(L34:N34)</f>
        <v>0</v>
      </c>
      <c r="U34" s="325">
        <f>+S34+T34</f>
        <v>133251519.83000001</v>
      </c>
      <c r="V34" s="460"/>
    </row>
    <row r="35" spans="1:22" x14ac:dyDescent="0.3">
      <c r="A35" s="48" t="s">
        <v>254</v>
      </c>
      <c r="B35" s="582"/>
      <c r="C35" s="314">
        <f>+MAP!C48+MAP!C76+MAP!C11</f>
        <v>1831471.78</v>
      </c>
      <c r="D35" s="315">
        <f>+MAP!D48+MAP!D76+MAP!D11</f>
        <v>2048614.65</v>
      </c>
      <c r="E35" s="315">
        <f>+MAP!E48+MAP!E76+MAP!E11</f>
        <v>1726012.1300000001</v>
      </c>
      <c r="F35" s="315">
        <f>+MAP!F48+MAP!F76+MAP!F11</f>
        <v>2366985.9699999997</v>
      </c>
      <c r="G35" s="315">
        <f>+MAP!G48+MAP!G76+MAP!G11</f>
        <v>1605980.7400000002</v>
      </c>
      <c r="H35" s="315">
        <f>+MAP!H48+MAP!H76+MAP!H11</f>
        <v>1363607.33</v>
      </c>
      <c r="I35" s="315">
        <f>+MAP!I48+MAP!I76+MAP!I11</f>
        <v>2042911.3</v>
      </c>
      <c r="J35" s="315">
        <f>+MAP!J48+MAP!J76+MAP!J11</f>
        <v>1703428.7800000003</v>
      </c>
      <c r="K35" s="315">
        <f>+MAP!K48+MAP!K76+MAP!K11</f>
        <v>2009239.42</v>
      </c>
      <c r="L35" s="315">
        <f>+MAP!L48+MAP!L76+MAP!L11</f>
        <v>0</v>
      </c>
      <c r="M35" s="315">
        <f>+MAP!M48+MAP!M76+MAP!M11</f>
        <v>0</v>
      </c>
      <c r="N35" s="327">
        <f>+MAP!N48+MAP!N76+MAP!N11</f>
        <v>0</v>
      </c>
      <c r="O35" s="327">
        <f t="shared" si="8"/>
        <v>5606098.5599999996</v>
      </c>
      <c r="P35" s="316">
        <f t="shared" si="9"/>
        <v>5336574.04</v>
      </c>
      <c r="Q35" s="316">
        <f>+O35+P35</f>
        <v>10942672.6</v>
      </c>
      <c r="R35" s="316">
        <f t="shared" si="10"/>
        <v>5755579.5</v>
      </c>
      <c r="S35" s="316">
        <f>+Q35+R35</f>
        <v>16698252.1</v>
      </c>
      <c r="T35" s="316">
        <f>SUM(L35:N35)</f>
        <v>0</v>
      </c>
      <c r="U35" s="328">
        <f>+S35+T35</f>
        <v>16698252.1</v>
      </c>
      <c r="V35" s="460"/>
    </row>
    <row r="36" spans="1:22" x14ac:dyDescent="0.3">
      <c r="A36" s="48" t="s">
        <v>255</v>
      </c>
      <c r="B36" s="582"/>
      <c r="C36" s="314">
        <f>+MAP!C5</f>
        <v>369367.64999999997</v>
      </c>
      <c r="D36" s="315">
        <f>+MAP!D5</f>
        <v>196073</v>
      </c>
      <c r="E36" s="315">
        <f>+MAP!E5</f>
        <v>129164.17</v>
      </c>
      <c r="F36" s="315">
        <f>+MAP!F5</f>
        <v>190838.71</v>
      </c>
      <c r="G36" s="315">
        <f>+MAP!G5</f>
        <v>94292.099999999991</v>
      </c>
      <c r="H36" s="315">
        <f>+MAP!H5</f>
        <v>257026.34000000003</v>
      </c>
      <c r="I36" s="315">
        <f>+MAP!I5</f>
        <v>160998.70000000001</v>
      </c>
      <c r="J36" s="315">
        <f>+MAP!J5</f>
        <v>93855.16</v>
      </c>
      <c r="K36" s="315">
        <f>+MAP!K5</f>
        <v>142504.27000000002</v>
      </c>
      <c r="L36" s="315">
        <f>+MAP!L5</f>
        <v>0</v>
      </c>
      <c r="M36" s="315">
        <f>+MAP!M5</f>
        <v>0</v>
      </c>
      <c r="N36" s="327">
        <f>+MAP!N5</f>
        <v>0</v>
      </c>
      <c r="O36" s="327">
        <f t="shared" si="8"/>
        <v>694604.82</v>
      </c>
      <c r="P36" s="316">
        <f t="shared" si="9"/>
        <v>542157.15</v>
      </c>
      <c r="Q36" s="316">
        <f t="shared" ref="Q36:Q81" si="11">+O36+P36</f>
        <v>1236761.97</v>
      </c>
      <c r="R36" s="316">
        <f t="shared" si="10"/>
        <v>397358.13</v>
      </c>
      <c r="S36" s="316">
        <f t="shared" ref="S36:S81" si="12">+Q36+R36</f>
        <v>1634120.1</v>
      </c>
      <c r="T36" s="316">
        <f t="shared" ref="T36:T81" si="13">SUM(L36:N36)</f>
        <v>0</v>
      </c>
      <c r="U36" s="328">
        <f t="shared" ref="U36:U81" si="14">+S36+T36</f>
        <v>1634120.1</v>
      </c>
      <c r="V36" s="460"/>
    </row>
    <row r="37" spans="1:22" x14ac:dyDescent="0.3">
      <c r="A37" s="253" t="s">
        <v>256</v>
      </c>
      <c r="B37" s="582"/>
      <c r="C37" s="314">
        <v>0</v>
      </c>
      <c r="D37" s="315">
        <v>0</v>
      </c>
      <c r="E37" s="315">
        <v>0</v>
      </c>
      <c r="F37" s="315">
        <v>0</v>
      </c>
      <c r="G37" s="315">
        <v>0</v>
      </c>
      <c r="H37" s="315">
        <v>0</v>
      </c>
      <c r="I37" s="315">
        <v>0</v>
      </c>
      <c r="J37" s="315">
        <v>0</v>
      </c>
      <c r="K37" s="315">
        <v>0</v>
      </c>
      <c r="L37" s="315">
        <v>0</v>
      </c>
      <c r="M37" s="315">
        <v>0</v>
      </c>
      <c r="N37" s="327">
        <v>0</v>
      </c>
      <c r="O37" s="327">
        <f t="shared" si="8"/>
        <v>0</v>
      </c>
      <c r="P37" s="316">
        <f t="shared" si="9"/>
        <v>0</v>
      </c>
      <c r="Q37" s="316">
        <f t="shared" si="11"/>
        <v>0</v>
      </c>
      <c r="R37" s="316">
        <f t="shared" si="10"/>
        <v>0</v>
      </c>
      <c r="S37" s="316">
        <f t="shared" si="12"/>
        <v>0</v>
      </c>
      <c r="T37" s="316">
        <f t="shared" si="13"/>
        <v>0</v>
      </c>
      <c r="U37" s="328">
        <f t="shared" si="14"/>
        <v>0</v>
      </c>
      <c r="V37" s="460"/>
    </row>
    <row r="38" spans="1:22" x14ac:dyDescent="0.3">
      <c r="A38" s="48" t="s">
        <v>257</v>
      </c>
      <c r="B38" s="582"/>
      <c r="C38" s="314">
        <f>+MAP!C10+MAP!C8</f>
        <v>12125</v>
      </c>
      <c r="D38" s="315">
        <f>+MAP!D10+MAP!D8</f>
        <v>6531.34</v>
      </c>
      <c r="E38" s="315">
        <f>+MAP!E10+MAP!E8</f>
        <v>9945.7199999999993</v>
      </c>
      <c r="F38" s="315">
        <f>+MAP!F10+MAP!F8</f>
        <v>7000</v>
      </c>
      <c r="G38" s="315">
        <f>+MAP!G10+MAP!G8</f>
        <v>0</v>
      </c>
      <c r="H38" s="315">
        <f>+MAP!H10+MAP!H8</f>
        <v>20397</v>
      </c>
      <c r="I38" s="315">
        <f>+MAP!I10+MAP!I8</f>
        <v>42495</v>
      </c>
      <c r="J38" s="315">
        <f>+MAP!J10+MAP!J8</f>
        <v>1046</v>
      </c>
      <c r="K38" s="315">
        <f>+MAP!K10+MAP!K8</f>
        <v>58456.17</v>
      </c>
      <c r="L38" s="315">
        <f>+MAP!L10+MAP!L8</f>
        <v>0</v>
      </c>
      <c r="M38" s="315">
        <f>+MAP!M10+MAP!M8</f>
        <v>0</v>
      </c>
      <c r="N38" s="327">
        <f>+MAP!N10+MAP!N8</f>
        <v>0</v>
      </c>
      <c r="O38" s="327">
        <f t="shared" si="8"/>
        <v>28602.059999999998</v>
      </c>
      <c r="P38" s="316">
        <f t="shared" si="9"/>
        <v>27397</v>
      </c>
      <c r="Q38" s="316">
        <f t="shared" si="11"/>
        <v>55999.06</v>
      </c>
      <c r="R38" s="316">
        <f t="shared" si="10"/>
        <v>101997.17</v>
      </c>
      <c r="S38" s="316">
        <f t="shared" si="12"/>
        <v>157996.22999999998</v>
      </c>
      <c r="T38" s="316">
        <f t="shared" si="13"/>
        <v>0</v>
      </c>
      <c r="U38" s="328">
        <f t="shared" si="14"/>
        <v>157996.22999999998</v>
      </c>
      <c r="V38" s="460"/>
    </row>
    <row r="39" spans="1:22" x14ac:dyDescent="0.3">
      <c r="A39" s="48" t="s">
        <v>258</v>
      </c>
      <c r="B39" s="582"/>
      <c r="C39" s="314">
        <f>+MAP!C6</f>
        <v>806364.25</v>
      </c>
      <c r="D39" s="315">
        <f>+MAP!D6</f>
        <v>729693.42</v>
      </c>
      <c r="E39" s="315">
        <f>+MAP!E6</f>
        <v>569645.41</v>
      </c>
      <c r="F39" s="315">
        <f>+MAP!F6</f>
        <v>672581.98</v>
      </c>
      <c r="G39" s="315">
        <f>+MAP!G6</f>
        <v>655291.9</v>
      </c>
      <c r="H39" s="315">
        <f>+MAP!H6</f>
        <v>585779.92000000004</v>
      </c>
      <c r="I39" s="315">
        <f>+MAP!I6</f>
        <v>649265.14</v>
      </c>
      <c r="J39" s="315">
        <f>+MAP!J6</f>
        <v>731754.45</v>
      </c>
      <c r="K39" s="315">
        <f>+MAP!K6</f>
        <v>787384.5</v>
      </c>
      <c r="L39" s="315">
        <f>+MAP!L6</f>
        <v>0</v>
      </c>
      <c r="M39" s="315">
        <f>+MAP!M6</f>
        <v>0</v>
      </c>
      <c r="N39" s="327">
        <f>+MAP!N6</f>
        <v>0</v>
      </c>
      <c r="O39" s="327">
        <f t="shared" si="8"/>
        <v>2105703.08</v>
      </c>
      <c r="P39" s="316">
        <f t="shared" si="9"/>
        <v>1913653.7999999998</v>
      </c>
      <c r="Q39" s="316">
        <f t="shared" si="11"/>
        <v>4019356.88</v>
      </c>
      <c r="R39" s="316">
        <f t="shared" si="10"/>
        <v>2168404.09</v>
      </c>
      <c r="S39" s="316">
        <f t="shared" si="12"/>
        <v>6187760.9699999997</v>
      </c>
      <c r="T39" s="316">
        <f t="shared" si="13"/>
        <v>0</v>
      </c>
      <c r="U39" s="328">
        <f t="shared" si="14"/>
        <v>6187760.9699999997</v>
      </c>
      <c r="V39" s="460"/>
    </row>
    <row r="40" spans="1:22" x14ac:dyDescent="0.3">
      <c r="A40" s="48" t="s">
        <v>259</v>
      </c>
      <c r="B40" s="582"/>
      <c r="C40" s="314">
        <f>+MAP!C92</f>
        <v>59507.62</v>
      </c>
      <c r="D40" s="315">
        <f>+MAP!D92</f>
        <v>78495.460000000006</v>
      </c>
      <c r="E40" s="315">
        <f>+MAP!E92</f>
        <v>43216.23</v>
      </c>
      <c r="F40" s="315">
        <f>+MAP!F92</f>
        <v>59692.84</v>
      </c>
      <c r="G40" s="315">
        <f>+MAP!G92</f>
        <v>43035.96</v>
      </c>
      <c r="H40" s="315">
        <f>+MAP!H92</f>
        <v>39254.47</v>
      </c>
      <c r="I40" s="315">
        <f>+MAP!I92</f>
        <v>70197.39</v>
      </c>
      <c r="J40" s="315">
        <f>+MAP!J92</f>
        <v>70048.100000000006</v>
      </c>
      <c r="K40" s="315">
        <f>+MAP!K92</f>
        <v>79314.34</v>
      </c>
      <c r="L40" s="315">
        <f>+MAP!L92</f>
        <v>0</v>
      </c>
      <c r="M40" s="315">
        <f>+MAP!M92</f>
        <v>0</v>
      </c>
      <c r="N40" s="327">
        <f>+MAP!N92</f>
        <v>0</v>
      </c>
      <c r="O40" s="327">
        <f t="shared" si="8"/>
        <v>181219.31000000003</v>
      </c>
      <c r="P40" s="316">
        <f t="shared" si="9"/>
        <v>141983.26999999999</v>
      </c>
      <c r="Q40" s="316">
        <f t="shared" si="11"/>
        <v>323202.58</v>
      </c>
      <c r="R40" s="316">
        <f t="shared" si="10"/>
        <v>219559.83</v>
      </c>
      <c r="S40" s="316">
        <f t="shared" si="12"/>
        <v>542762.41</v>
      </c>
      <c r="T40" s="316">
        <f t="shared" si="13"/>
        <v>0</v>
      </c>
      <c r="U40" s="328">
        <f t="shared" si="14"/>
        <v>542762.41</v>
      </c>
      <c r="V40" s="460"/>
    </row>
    <row r="41" spans="1:22" x14ac:dyDescent="0.3">
      <c r="A41" s="48" t="s">
        <v>260</v>
      </c>
      <c r="B41" s="582"/>
      <c r="C41" s="314">
        <f>+MAP!C57</f>
        <v>44922123.369999997</v>
      </c>
      <c r="D41" s="315">
        <f>+MAP!D57</f>
        <v>55940023.140000001</v>
      </c>
      <c r="E41" s="315">
        <f>+MAP!E57</f>
        <v>45281159.240000002</v>
      </c>
      <c r="F41" s="315">
        <f>+MAP!F57</f>
        <v>55490228.119999997</v>
      </c>
      <c r="G41" s="315">
        <f>+MAP!G57</f>
        <v>44406501.979999997</v>
      </c>
      <c r="H41" s="315">
        <f>+MAP!H57</f>
        <v>43431467.490000002</v>
      </c>
      <c r="I41" s="315">
        <f>+MAP!I57</f>
        <v>55589479.009999998</v>
      </c>
      <c r="J41" s="315">
        <f>+MAP!J57</f>
        <v>44294396.829999998</v>
      </c>
      <c r="K41" s="315">
        <f>+MAP!K57</f>
        <v>44988875.020000003</v>
      </c>
      <c r="L41" s="315">
        <f>+MAP!L57</f>
        <v>0</v>
      </c>
      <c r="M41" s="315">
        <f>+MAP!M57</f>
        <v>0</v>
      </c>
      <c r="N41" s="327">
        <f>+MAP!N57</f>
        <v>0</v>
      </c>
      <c r="O41" s="327">
        <f t="shared" si="8"/>
        <v>146143305.75</v>
      </c>
      <c r="P41" s="316">
        <f t="shared" si="9"/>
        <v>143328197.59</v>
      </c>
      <c r="Q41" s="316">
        <f t="shared" si="11"/>
        <v>289471503.34000003</v>
      </c>
      <c r="R41" s="316">
        <f t="shared" si="10"/>
        <v>144872750.86000001</v>
      </c>
      <c r="S41" s="316">
        <f t="shared" si="12"/>
        <v>434344254.20000005</v>
      </c>
      <c r="T41" s="316">
        <f t="shared" si="13"/>
        <v>0</v>
      </c>
      <c r="U41" s="328">
        <f t="shared" si="14"/>
        <v>434344254.20000005</v>
      </c>
      <c r="V41" s="460"/>
    </row>
    <row r="42" spans="1:22" x14ac:dyDescent="0.3">
      <c r="A42" s="48" t="s">
        <v>782</v>
      </c>
      <c r="B42" s="582"/>
      <c r="C42" s="314">
        <f>MAP!C16</f>
        <v>171866.43</v>
      </c>
      <c r="D42" s="315">
        <f>MAP!D16</f>
        <v>208779.27</v>
      </c>
      <c r="E42" s="315">
        <f>MAP!E16</f>
        <v>205241.85</v>
      </c>
      <c r="F42" s="315">
        <f>MAP!F16</f>
        <v>190381.36</v>
      </c>
      <c r="G42" s="315">
        <f>MAP!G16</f>
        <v>191595.51999999999</v>
      </c>
      <c r="H42" s="315">
        <f>MAP!H16</f>
        <v>144851.85</v>
      </c>
      <c r="I42" s="315">
        <f>MAP!I16</f>
        <v>180776.74</v>
      </c>
      <c r="J42" s="315">
        <f>MAP!J16</f>
        <v>172022.35</v>
      </c>
      <c r="K42" s="315">
        <f>MAP!K16</f>
        <v>174160.15</v>
      </c>
      <c r="L42" s="315">
        <f>MAP!L16</f>
        <v>0</v>
      </c>
      <c r="M42" s="315">
        <f>MAP!M16</f>
        <v>0</v>
      </c>
      <c r="N42" s="327">
        <f>MAP!N16</f>
        <v>0</v>
      </c>
      <c r="O42" s="327">
        <f t="shared" si="8"/>
        <v>585887.54999999993</v>
      </c>
      <c r="P42" s="316">
        <f t="shared" si="9"/>
        <v>526828.73</v>
      </c>
      <c r="Q42" s="316">
        <f t="shared" si="11"/>
        <v>1112716.2799999998</v>
      </c>
      <c r="R42" s="316">
        <f t="shared" si="10"/>
        <v>526959.24</v>
      </c>
      <c r="S42" s="316">
        <f t="shared" si="12"/>
        <v>1639675.5199999998</v>
      </c>
      <c r="T42" s="316">
        <f t="shared" si="13"/>
        <v>0</v>
      </c>
      <c r="U42" s="328">
        <f t="shared" si="14"/>
        <v>1639675.5199999998</v>
      </c>
      <c r="V42" s="460"/>
    </row>
    <row r="43" spans="1:22" x14ac:dyDescent="0.3">
      <c r="A43" s="48" t="s">
        <v>781</v>
      </c>
      <c r="B43" s="582"/>
      <c r="C43" s="314">
        <f>MAP!C17</f>
        <v>3153445.36</v>
      </c>
      <c r="D43" s="315">
        <f>MAP!D17</f>
        <v>3487574.14</v>
      </c>
      <c r="E43" s="315">
        <f>MAP!E17</f>
        <v>2855070.49</v>
      </c>
      <c r="F43" s="315">
        <f>MAP!F17</f>
        <v>8043110.9100000001</v>
      </c>
      <c r="G43" s="315">
        <f>MAP!G17</f>
        <v>4661484.1399999997</v>
      </c>
      <c r="H43" s="315">
        <f>MAP!H17</f>
        <v>4077171.73</v>
      </c>
      <c r="I43" s="315">
        <f>MAP!I17</f>
        <v>3811204.37</v>
      </c>
      <c r="J43" s="315">
        <f>MAP!J17</f>
        <v>3703536.35</v>
      </c>
      <c r="K43" s="315">
        <f>MAP!K17</f>
        <v>4476292.66</v>
      </c>
      <c r="L43" s="315">
        <f>MAP!L17</f>
        <v>0</v>
      </c>
      <c r="M43" s="315">
        <f>MAP!M17</f>
        <v>0</v>
      </c>
      <c r="N43" s="327">
        <f>MAP!N17</f>
        <v>0</v>
      </c>
      <c r="O43" s="327">
        <f t="shared" si="8"/>
        <v>9496089.9900000002</v>
      </c>
      <c r="P43" s="316">
        <f t="shared" si="9"/>
        <v>16781766.780000001</v>
      </c>
      <c r="Q43" s="316">
        <f t="shared" si="11"/>
        <v>26277856.770000003</v>
      </c>
      <c r="R43" s="316">
        <f t="shared" si="10"/>
        <v>11991033.380000001</v>
      </c>
      <c r="S43" s="316">
        <f t="shared" si="12"/>
        <v>38268890.150000006</v>
      </c>
      <c r="T43" s="316">
        <f t="shared" si="13"/>
        <v>0</v>
      </c>
      <c r="U43" s="328">
        <f t="shared" si="14"/>
        <v>38268890.150000006</v>
      </c>
      <c r="V43" s="460"/>
    </row>
    <row r="44" spans="1:22" x14ac:dyDescent="0.3">
      <c r="A44" s="48" t="s">
        <v>261</v>
      </c>
      <c r="B44" s="582"/>
      <c r="C44" s="314">
        <f>+MAP!C59</f>
        <v>2481897.25</v>
      </c>
      <c r="D44" s="315">
        <f>+MAP!D59</f>
        <v>2929808.01</v>
      </c>
      <c r="E44" s="315">
        <f>+MAP!E59</f>
        <v>2430149.8199999998</v>
      </c>
      <c r="F44" s="315">
        <f>+MAP!F59</f>
        <v>2974204.1</v>
      </c>
      <c r="G44" s="315">
        <f>+MAP!G59</f>
        <v>2490332.91</v>
      </c>
      <c r="H44" s="315">
        <f>+MAP!H59</f>
        <v>2343285.9</v>
      </c>
      <c r="I44" s="315">
        <f>+MAP!I59</f>
        <v>2476555.2200000002</v>
      </c>
      <c r="J44" s="315">
        <f>+MAP!J59</f>
        <v>5704105.5300000003</v>
      </c>
      <c r="K44" s="315">
        <f>+MAP!K59</f>
        <v>2146671.73</v>
      </c>
      <c r="L44" s="315">
        <f>+MAP!L59</f>
        <v>0</v>
      </c>
      <c r="M44" s="315">
        <f>+MAP!M59</f>
        <v>0</v>
      </c>
      <c r="N44" s="327">
        <f>+MAP!N59</f>
        <v>0</v>
      </c>
      <c r="O44" s="327">
        <f t="shared" si="8"/>
        <v>7841855.0800000001</v>
      </c>
      <c r="P44" s="316">
        <f t="shared" si="9"/>
        <v>7807822.9100000001</v>
      </c>
      <c r="Q44" s="316">
        <f t="shared" si="11"/>
        <v>15649677.99</v>
      </c>
      <c r="R44" s="316">
        <f t="shared" si="10"/>
        <v>10327332.48</v>
      </c>
      <c r="S44" s="316">
        <f t="shared" si="12"/>
        <v>25977010.469999999</v>
      </c>
      <c r="T44" s="316">
        <f t="shared" si="13"/>
        <v>0</v>
      </c>
      <c r="U44" s="328">
        <f t="shared" si="14"/>
        <v>25977010.469999999</v>
      </c>
      <c r="V44" s="460"/>
    </row>
    <row r="45" spans="1:22" x14ac:dyDescent="0.3">
      <c r="A45" s="48" t="s">
        <v>262</v>
      </c>
      <c r="B45" s="582"/>
      <c r="C45" s="314">
        <f>+MAP!C60</f>
        <v>60320578.829999998</v>
      </c>
      <c r="D45" s="315">
        <f>+MAP!D60</f>
        <v>76808186.939999998</v>
      </c>
      <c r="E45" s="315">
        <f>+MAP!E60</f>
        <v>61909139.729999997</v>
      </c>
      <c r="F45" s="315">
        <f>+MAP!F60</f>
        <v>73940607.900000006</v>
      </c>
      <c r="G45" s="315">
        <f>+MAP!G60</f>
        <v>65731560.729999997</v>
      </c>
      <c r="H45" s="315">
        <f>+MAP!H60</f>
        <v>62605755.200000003</v>
      </c>
      <c r="I45" s="315">
        <f>+MAP!I60</f>
        <v>81566642.659999996</v>
      </c>
      <c r="J45" s="315">
        <f>+MAP!J60</f>
        <v>65467143.539999999</v>
      </c>
      <c r="K45" s="315">
        <f>+MAP!K60</f>
        <v>67418345.170000002</v>
      </c>
      <c r="L45" s="315">
        <f>+MAP!L60</f>
        <v>0</v>
      </c>
      <c r="M45" s="315">
        <f>+MAP!M60</f>
        <v>0</v>
      </c>
      <c r="N45" s="327">
        <f>+MAP!N60</f>
        <v>0</v>
      </c>
      <c r="O45" s="327">
        <f t="shared" si="8"/>
        <v>199037905.49999997</v>
      </c>
      <c r="P45" s="316">
        <f t="shared" si="9"/>
        <v>202277923.82999998</v>
      </c>
      <c r="Q45" s="316">
        <f t="shared" si="11"/>
        <v>401315829.32999992</v>
      </c>
      <c r="R45" s="316">
        <f t="shared" si="10"/>
        <v>214452131.37</v>
      </c>
      <c r="S45" s="316">
        <f t="shared" si="12"/>
        <v>615767960.69999993</v>
      </c>
      <c r="T45" s="316">
        <f t="shared" si="13"/>
        <v>0</v>
      </c>
      <c r="U45" s="328">
        <f t="shared" si="14"/>
        <v>615767960.69999993</v>
      </c>
      <c r="V45" s="460"/>
    </row>
    <row r="46" spans="1:22" x14ac:dyDescent="0.3">
      <c r="A46" s="48" t="s">
        <v>263</v>
      </c>
      <c r="B46" s="582"/>
      <c r="C46" s="314">
        <f>+MAP!C7+MAP!C9</f>
        <v>111204.27</v>
      </c>
      <c r="D46" s="315">
        <f>+MAP!D7+MAP!D9</f>
        <v>145196.49</v>
      </c>
      <c r="E46" s="315">
        <f>+MAP!E7+MAP!E9</f>
        <v>137656.95000000001</v>
      </c>
      <c r="F46" s="315">
        <f>+MAP!F7+MAP!F9</f>
        <v>154737.12</v>
      </c>
      <c r="G46" s="315">
        <f>+MAP!G7+MAP!G9</f>
        <v>103637.97</v>
      </c>
      <c r="H46" s="315">
        <f>+MAP!H7+MAP!H9</f>
        <v>95832.39</v>
      </c>
      <c r="I46" s="315">
        <f>+MAP!I7+MAP!I9</f>
        <v>122307.33</v>
      </c>
      <c r="J46" s="315">
        <f>+MAP!J7+MAP!J9</f>
        <v>126095.58</v>
      </c>
      <c r="K46" s="315">
        <f>+MAP!K7+MAP!K9</f>
        <v>125695.41</v>
      </c>
      <c r="L46" s="315">
        <f>+MAP!L7+MAP!L9</f>
        <v>0</v>
      </c>
      <c r="M46" s="315">
        <f>+MAP!M7+MAP!M9</f>
        <v>0</v>
      </c>
      <c r="N46" s="327">
        <f>+MAP!N7+MAP!N9</f>
        <v>0</v>
      </c>
      <c r="O46" s="327">
        <f t="shared" si="8"/>
        <v>394057.71</v>
      </c>
      <c r="P46" s="316">
        <f t="shared" si="9"/>
        <v>354207.48</v>
      </c>
      <c r="Q46" s="316">
        <f t="shared" si="11"/>
        <v>748265.19</v>
      </c>
      <c r="R46" s="316">
        <f t="shared" si="10"/>
        <v>374098.32</v>
      </c>
      <c r="S46" s="316">
        <f t="shared" si="12"/>
        <v>1122363.51</v>
      </c>
      <c r="T46" s="316">
        <f t="shared" si="13"/>
        <v>0</v>
      </c>
      <c r="U46" s="328">
        <f t="shared" si="14"/>
        <v>1122363.51</v>
      </c>
      <c r="V46" s="460"/>
    </row>
    <row r="47" spans="1:22" x14ac:dyDescent="0.3">
      <c r="A47" s="48" t="s">
        <v>264</v>
      </c>
      <c r="B47" s="582"/>
      <c r="C47" s="314">
        <f>+MAP!C62</f>
        <v>4697027.08</v>
      </c>
      <c r="D47" s="315">
        <f>+MAP!D62</f>
        <v>5289816.4000000004</v>
      </c>
      <c r="E47" s="315">
        <f>+MAP!E62</f>
        <v>5122412.33</v>
      </c>
      <c r="F47" s="315">
        <f>+MAP!F62</f>
        <v>5040660.6900000004</v>
      </c>
      <c r="G47" s="315">
        <f>+MAP!G62</f>
        <v>5635686.2000000002</v>
      </c>
      <c r="H47" s="315">
        <f>+MAP!H62</f>
        <v>5010060.54</v>
      </c>
      <c r="I47" s="315">
        <f>+MAP!I62</f>
        <v>5141760.3600000003</v>
      </c>
      <c r="J47" s="315">
        <f>+MAP!J62</f>
        <v>4600229.97</v>
      </c>
      <c r="K47" s="315">
        <f>+MAP!K62</f>
        <v>4509342.66</v>
      </c>
      <c r="L47" s="315">
        <f>+MAP!L62</f>
        <v>0</v>
      </c>
      <c r="M47" s="315">
        <f>+MAP!M62</f>
        <v>0</v>
      </c>
      <c r="N47" s="327">
        <f>+MAP!N62</f>
        <v>0</v>
      </c>
      <c r="O47" s="327">
        <f t="shared" si="8"/>
        <v>15109255.810000001</v>
      </c>
      <c r="P47" s="316">
        <f t="shared" si="9"/>
        <v>15686407.43</v>
      </c>
      <c r="Q47" s="316">
        <f t="shared" si="11"/>
        <v>30795663.240000002</v>
      </c>
      <c r="R47" s="316">
        <f t="shared" si="10"/>
        <v>14251332.99</v>
      </c>
      <c r="S47" s="316">
        <f t="shared" si="12"/>
        <v>45046996.230000004</v>
      </c>
      <c r="T47" s="316">
        <f t="shared" si="13"/>
        <v>0</v>
      </c>
      <c r="U47" s="328">
        <f t="shared" si="14"/>
        <v>45046996.230000004</v>
      </c>
      <c r="V47" s="460"/>
    </row>
    <row r="48" spans="1:22" x14ac:dyDescent="0.3">
      <c r="A48" s="48" t="s">
        <v>756</v>
      </c>
      <c r="B48" s="582"/>
      <c r="C48" s="314">
        <f>+MAP!C63</f>
        <v>582155.12</v>
      </c>
      <c r="D48" s="315">
        <f>+MAP!D63</f>
        <v>781598.04</v>
      </c>
      <c r="E48" s="315">
        <f>+MAP!E63</f>
        <v>681425.96</v>
      </c>
      <c r="F48" s="315">
        <f>+MAP!F63</f>
        <v>926850.86</v>
      </c>
      <c r="G48" s="315">
        <f>+MAP!G63</f>
        <v>816383.58</v>
      </c>
      <c r="H48" s="315">
        <f>+MAP!H63</f>
        <v>763267.73</v>
      </c>
      <c r="I48" s="315">
        <f>+MAP!I63</f>
        <v>797678</v>
      </c>
      <c r="J48" s="315">
        <f>+MAP!J63</f>
        <v>781007.12</v>
      </c>
      <c r="K48" s="315">
        <f>+MAP!K63</f>
        <v>318226.76</v>
      </c>
      <c r="L48" s="315">
        <f>+MAP!L63</f>
        <v>0</v>
      </c>
      <c r="M48" s="315">
        <f>+MAP!M63</f>
        <v>0</v>
      </c>
      <c r="N48" s="327">
        <f>+MAP!N63</f>
        <v>0</v>
      </c>
      <c r="O48" s="327">
        <f t="shared" si="8"/>
        <v>2045179.12</v>
      </c>
      <c r="P48" s="316">
        <f t="shared" si="9"/>
        <v>2506502.17</v>
      </c>
      <c r="Q48" s="316">
        <f t="shared" si="11"/>
        <v>4551681.29</v>
      </c>
      <c r="R48" s="316">
        <f t="shared" si="10"/>
        <v>1896911.8800000001</v>
      </c>
      <c r="S48" s="316">
        <f t="shared" si="12"/>
        <v>6448593.1699999999</v>
      </c>
      <c r="T48" s="316">
        <f>SUM(L48:N48)</f>
        <v>0</v>
      </c>
      <c r="U48" s="328">
        <f t="shared" si="14"/>
        <v>6448593.1699999999</v>
      </c>
      <c r="V48" s="460"/>
    </row>
    <row r="49" spans="1:22" x14ac:dyDescent="0.3">
      <c r="A49" s="48" t="s">
        <v>265</v>
      </c>
      <c r="B49" s="582"/>
      <c r="C49" s="314">
        <f>+MAP!C32</f>
        <v>1074.77</v>
      </c>
      <c r="D49" s="315">
        <f>+MAP!D32</f>
        <v>6409.45</v>
      </c>
      <c r="E49" s="315">
        <f>+MAP!E32</f>
        <v>4193.83</v>
      </c>
      <c r="F49" s="315">
        <f>+MAP!F32</f>
        <v>9694.86</v>
      </c>
      <c r="G49" s="315">
        <f>+MAP!G32</f>
        <v>22510.799999999999</v>
      </c>
      <c r="H49" s="315">
        <f>+MAP!H32</f>
        <v>5074.58</v>
      </c>
      <c r="I49" s="315">
        <f>+MAP!I32</f>
        <v>4521.34</v>
      </c>
      <c r="J49" s="315">
        <f>+MAP!J32</f>
        <v>5997.22</v>
      </c>
      <c r="K49" s="315">
        <f>+MAP!K32</f>
        <v>7196.3</v>
      </c>
      <c r="L49" s="315">
        <f>+MAP!L32</f>
        <v>0</v>
      </c>
      <c r="M49" s="315">
        <f>+MAP!M32</f>
        <v>0</v>
      </c>
      <c r="N49" s="327">
        <f>+MAP!N32</f>
        <v>0</v>
      </c>
      <c r="O49" s="327">
        <f t="shared" si="8"/>
        <v>11678.05</v>
      </c>
      <c r="P49" s="316">
        <f t="shared" si="9"/>
        <v>37280.239999999998</v>
      </c>
      <c r="Q49" s="316">
        <f t="shared" si="11"/>
        <v>48958.289999999994</v>
      </c>
      <c r="R49" s="316">
        <f t="shared" si="10"/>
        <v>17714.86</v>
      </c>
      <c r="S49" s="316">
        <f t="shared" si="12"/>
        <v>66673.149999999994</v>
      </c>
      <c r="T49" s="316">
        <f t="shared" si="13"/>
        <v>0</v>
      </c>
      <c r="U49" s="328">
        <f t="shared" si="14"/>
        <v>66673.149999999994</v>
      </c>
      <c r="V49" s="460"/>
    </row>
    <row r="50" spans="1:22" x14ac:dyDescent="0.3">
      <c r="A50" s="48" t="s">
        <v>266</v>
      </c>
      <c r="B50" s="582"/>
      <c r="C50" s="314">
        <f>+MAP!C27</f>
        <v>12427.37</v>
      </c>
      <c r="D50" s="315">
        <f>+MAP!D27</f>
        <v>15243.48</v>
      </c>
      <c r="E50" s="315">
        <f>+MAP!E27</f>
        <v>1947124.85</v>
      </c>
      <c r="F50" s="315">
        <f>+MAP!F27</f>
        <v>19509.72</v>
      </c>
      <c r="G50" s="315">
        <f>+MAP!G27</f>
        <v>7449.09</v>
      </c>
      <c r="H50" s="315">
        <f>+MAP!H27</f>
        <v>15260.39</v>
      </c>
      <c r="I50" s="315">
        <f>+MAP!I27</f>
        <v>26904.77</v>
      </c>
      <c r="J50" s="315">
        <f>+MAP!J27</f>
        <v>4124.25</v>
      </c>
      <c r="K50" s="315">
        <f>+MAP!K27</f>
        <v>17213.37</v>
      </c>
      <c r="L50" s="315">
        <f>+MAP!L27</f>
        <v>0</v>
      </c>
      <c r="M50" s="315">
        <f>+MAP!M27</f>
        <v>0</v>
      </c>
      <c r="N50" s="327">
        <f>+MAP!N27</f>
        <v>0</v>
      </c>
      <c r="O50" s="327">
        <f t="shared" si="8"/>
        <v>1974795.7000000002</v>
      </c>
      <c r="P50" s="316">
        <f t="shared" si="9"/>
        <v>42219.199999999997</v>
      </c>
      <c r="Q50" s="316">
        <f t="shared" si="11"/>
        <v>2017014.9000000001</v>
      </c>
      <c r="R50" s="316">
        <f t="shared" si="10"/>
        <v>48242.39</v>
      </c>
      <c r="S50" s="316">
        <f t="shared" si="12"/>
        <v>2065257.29</v>
      </c>
      <c r="T50" s="316">
        <f t="shared" si="13"/>
        <v>0</v>
      </c>
      <c r="U50" s="328">
        <f t="shared" si="14"/>
        <v>2065257.29</v>
      </c>
      <c r="V50" s="460"/>
    </row>
    <row r="51" spans="1:22" x14ac:dyDescent="0.3">
      <c r="A51" s="48" t="s">
        <v>267</v>
      </c>
      <c r="B51" s="582"/>
      <c r="C51" s="314">
        <f>+MAP!C24</f>
        <v>0</v>
      </c>
      <c r="D51" s="315">
        <f>+MAP!D24</f>
        <v>0</v>
      </c>
      <c r="E51" s="315">
        <f>+MAP!E24</f>
        <v>0</v>
      </c>
      <c r="F51" s="315">
        <f>+MAP!F24</f>
        <v>0</v>
      </c>
      <c r="G51" s="315">
        <f>+MAP!G24</f>
        <v>0</v>
      </c>
      <c r="H51" s="315">
        <f>+MAP!H24</f>
        <v>0</v>
      </c>
      <c r="I51" s="315">
        <f>+MAP!I24</f>
        <v>0</v>
      </c>
      <c r="J51" s="315">
        <f>+MAP!J24</f>
        <v>0</v>
      </c>
      <c r="K51" s="315">
        <f>+MAP!K24</f>
        <v>0</v>
      </c>
      <c r="L51" s="315">
        <f>+MAP!L24</f>
        <v>0</v>
      </c>
      <c r="M51" s="315">
        <f>+MAP!M24</f>
        <v>0</v>
      </c>
      <c r="N51" s="327">
        <f>+MAP!N24</f>
        <v>0</v>
      </c>
      <c r="O51" s="327">
        <f t="shared" si="8"/>
        <v>0</v>
      </c>
      <c r="P51" s="316">
        <f t="shared" si="9"/>
        <v>0</v>
      </c>
      <c r="Q51" s="316">
        <f t="shared" si="11"/>
        <v>0</v>
      </c>
      <c r="R51" s="316">
        <f t="shared" si="10"/>
        <v>0</v>
      </c>
      <c r="S51" s="316">
        <f t="shared" si="12"/>
        <v>0</v>
      </c>
      <c r="T51" s="316">
        <f t="shared" si="13"/>
        <v>0</v>
      </c>
      <c r="U51" s="328">
        <f t="shared" si="14"/>
        <v>0</v>
      </c>
      <c r="V51" s="460"/>
    </row>
    <row r="52" spans="1:22" x14ac:dyDescent="0.3">
      <c r="A52" s="48" t="s">
        <v>268</v>
      </c>
      <c r="B52" s="582"/>
      <c r="C52" s="314">
        <f>+MAP!C23</f>
        <v>0</v>
      </c>
      <c r="D52" s="315">
        <f>+MAP!D23</f>
        <v>0</v>
      </c>
      <c r="E52" s="315">
        <f>+MAP!E23</f>
        <v>0</v>
      </c>
      <c r="F52" s="315">
        <f>+MAP!F23</f>
        <v>0</v>
      </c>
      <c r="G52" s="315">
        <f>+MAP!G23</f>
        <v>0</v>
      </c>
      <c r="H52" s="315">
        <f>+MAP!H23</f>
        <v>0</v>
      </c>
      <c r="I52" s="315">
        <f>+MAP!I23</f>
        <v>0</v>
      </c>
      <c r="J52" s="315">
        <f>+MAP!J23</f>
        <v>0</v>
      </c>
      <c r="K52" s="315">
        <f>+MAP!K23</f>
        <v>0</v>
      </c>
      <c r="L52" s="315">
        <f>+MAP!L23</f>
        <v>0</v>
      </c>
      <c r="M52" s="315">
        <f>+MAP!M23</f>
        <v>0</v>
      </c>
      <c r="N52" s="327">
        <f>+MAP!N23</f>
        <v>0</v>
      </c>
      <c r="O52" s="327">
        <f t="shared" si="8"/>
        <v>0</v>
      </c>
      <c r="P52" s="316">
        <f t="shared" si="9"/>
        <v>0</v>
      </c>
      <c r="Q52" s="316">
        <f t="shared" si="11"/>
        <v>0</v>
      </c>
      <c r="R52" s="316">
        <f t="shared" si="10"/>
        <v>0</v>
      </c>
      <c r="S52" s="316">
        <f t="shared" si="12"/>
        <v>0</v>
      </c>
      <c r="T52" s="316">
        <f t="shared" si="13"/>
        <v>0</v>
      </c>
      <c r="U52" s="328">
        <f t="shared" si="14"/>
        <v>0</v>
      </c>
      <c r="V52" s="460"/>
    </row>
    <row r="53" spans="1:22" x14ac:dyDescent="0.3">
      <c r="A53" s="48" t="s">
        <v>269</v>
      </c>
      <c r="B53" s="582"/>
      <c r="C53" s="314">
        <f>+MAP!C39</f>
        <v>52513.75</v>
      </c>
      <c r="D53" s="315">
        <f>+MAP!D39</f>
        <v>81754.399999999994</v>
      </c>
      <c r="E53" s="315">
        <f>+MAP!E39</f>
        <v>60599.57</v>
      </c>
      <c r="F53" s="315">
        <f>+MAP!F39</f>
        <v>68205.56</v>
      </c>
      <c r="G53" s="315">
        <f>+MAP!G39</f>
        <v>78172.679999999993</v>
      </c>
      <c r="H53" s="315">
        <f>+MAP!H39</f>
        <v>52064.27</v>
      </c>
      <c r="I53" s="315">
        <f>+MAP!I39</f>
        <v>129511.6</v>
      </c>
      <c r="J53" s="315">
        <f>+MAP!J39</f>
        <v>131998.46</v>
      </c>
      <c r="K53" s="315">
        <f>+MAP!K39</f>
        <v>100039.14</v>
      </c>
      <c r="L53" s="315">
        <f>+MAP!L39</f>
        <v>0</v>
      </c>
      <c r="M53" s="315">
        <f>+MAP!M39</f>
        <v>0</v>
      </c>
      <c r="N53" s="327">
        <f>+MAP!N39</f>
        <v>0</v>
      </c>
      <c r="O53" s="327">
        <f t="shared" si="8"/>
        <v>194867.72</v>
      </c>
      <c r="P53" s="316">
        <f t="shared" si="9"/>
        <v>198442.50999999998</v>
      </c>
      <c r="Q53" s="316">
        <f t="shared" ref="Q53:Q60" si="15">+O53+P53</f>
        <v>393310.23</v>
      </c>
      <c r="R53" s="316">
        <f t="shared" si="10"/>
        <v>361549.2</v>
      </c>
      <c r="S53" s="316">
        <f t="shared" ref="S53:S60" si="16">+Q53+R53</f>
        <v>754859.42999999993</v>
      </c>
      <c r="T53" s="316">
        <f t="shared" ref="T53:T60" si="17">SUM(L53:N53)</f>
        <v>0</v>
      </c>
      <c r="U53" s="328">
        <f t="shared" si="14"/>
        <v>754859.42999999993</v>
      </c>
      <c r="V53" s="460"/>
    </row>
    <row r="54" spans="1:22" x14ac:dyDescent="0.3">
      <c r="A54" s="48" t="s">
        <v>270</v>
      </c>
      <c r="B54" s="582"/>
      <c r="C54" s="314">
        <f>+MAP!C61</f>
        <v>59906.61</v>
      </c>
      <c r="D54" s="315">
        <f>+MAP!D61</f>
        <v>71588.820000000007</v>
      </c>
      <c r="E54" s="315">
        <f>+MAP!E61</f>
        <v>49511.02</v>
      </c>
      <c r="F54" s="315">
        <f>+MAP!F61</f>
        <v>63115.03</v>
      </c>
      <c r="G54" s="315">
        <f>+MAP!G61</f>
        <v>43178.41</v>
      </c>
      <c r="H54" s="315">
        <f>+MAP!H61</f>
        <v>35632.11</v>
      </c>
      <c r="I54" s="315">
        <f>+MAP!I61</f>
        <v>74114.38</v>
      </c>
      <c r="J54" s="315">
        <f>+MAP!J61</f>
        <v>57040.87</v>
      </c>
      <c r="K54" s="315">
        <f>+MAP!K61</f>
        <v>60608.160000000003</v>
      </c>
      <c r="L54" s="315">
        <f>+MAP!L61</f>
        <v>0</v>
      </c>
      <c r="M54" s="315">
        <f>+MAP!M61</f>
        <v>0</v>
      </c>
      <c r="N54" s="327">
        <f>+MAP!N61</f>
        <v>0</v>
      </c>
      <c r="O54" s="327">
        <f t="shared" si="8"/>
        <v>181006.44999999998</v>
      </c>
      <c r="P54" s="316">
        <f t="shared" si="9"/>
        <v>141925.54999999999</v>
      </c>
      <c r="Q54" s="316">
        <f t="shared" si="15"/>
        <v>322932</v>
      </c>
      <c r="R54" s="316">
        <f t="shared" si="10"/>
        <v>191763.41</v>
      </c>
      <c r="S54" s="316">
        <f t="shared" si="16"/>
        <v>514695.41000000003</v>
      </c>
      <c r="T54" s="316">
        <f t="shared" si="17"/>
        <v>0</v>
      </c>
      <c r="U54" s="328">
        <f t="shared" si="14"/>
        <v>514695.41000000003</v>
      </c>
      <c r="V54" s="460"/>
    </row>
    <row r="55" spans="1:22" x14ac:dyDescent="0.3">
      <c r="A55" s="48" t="s">
        <v>271</v>
      </c>
      <c r="B55" s="582"/>
      <c r="C55" s="314">
        <f>+MAP!C25</f>
        <v>39219410.950000003</v>
      </c>
      <c r="D55" s="315">
        <f>+MAP!D25</f>
        <v>11828926.210000001</v>
      </c>
      <c r="E55" s="315">
        <f>+MAP!E25</f>
        <v>7177206.8600000003</v>
      </c>
      <c r="F55" s="315">
        <f>+MAP!F25</f>
        <v>11945379.060000001</v>
      </c>
      <c r="G55" s="315">
        <f>+MAP!G25</f>
        <v>7671916.5199999996</v>
      </c>
      <c r="H55" s="315">
        <f>+MAP!H25</f>
        <v>9192309.5500000007</v>
      </c>
      <c r="I55" s="315">
        <f>+MAP!I25</f>
        <v>51683640.880000003</v>
      </c>
      <c r="J55" s="315">
        <f>+MAP!J25</f>
        <v>9689611.6300000008</v>
      </c>
      <c r="K55" s="315">
        <f>+MAP!K25</f>
        <v>7636420.5999999996</v>
      </c>
      <c r="L55" s="315">
        <f>+MAP!L25</f>
        <v>0</v>
      </c>
      <c r="M55" s="315">
        <f>+MAP!M25</f>
        <v>0</v>
      </c>
      <c r="N55" s="328">
        <f>+MAP!N25</f>
        <v>0</v>
      </c>
      <c r="O55" s="327">
        <f t="shared" si="8"/>
        <v>58225544.020000003</v>
      </c>
      <c r="P55" s="316">
        <f t="shared" si="9"/>
        <v>28809605.129999999</v>
      </c>
      <c r="Q55" s="316">
        <f t="shared" si="15"/>
        <v>87035149.150000006</v>
      </c>
      <c r="R55" s="316">
        <f t="shared" si="10"/>
        <v>69009673.109999999</v>
      </c>
      <c r="S55" s="316">
        <f t="shared" si="16"/>
        <v>156044822.25999999</v>
      </c>
      <c r="T55" s="316">
        <f t="shared" si="17"/>
        <v>0</v>
      </c>
      <c r="U55" s="328">
        <f t="shared" si="14"/>
        <v>156044822.25999999</v>
      </c>
      <c r="V55" s="460"/>
    </row>
    <row r="56" spans="1:22" x14ac:dyDescent="0.3">
      <c r="A56" s="48" t="s">
        <v>272</v>
      </c>
      <c r="B56" s="582"/>
      <c r="C56" s="314">
        <f>+MAP!C26</f>
        <v>469106.13</v>
      </c>
      <c r="D56" s="315">
        <f>+MAP!D26</f>
        <v>18161.93</v>
      </c>
      <c r="E56" s="315">
        <f>+MAP!E26</f>
        <v>99588.66</v>
      </c>
      <c r="F56" s="315">
        <f>+MAP!F26</f>
        <v>594841.43000000005</v>
      </c>
      <c r="G56" s="315">
        <f>+MAP!G26</f>
        <v>21255340.609999999</v>
      </c>
      <c r="H56" s="315">
        <f>+MAP!H26</f>
        <v>543685.57999999996</v>
      </c>
      <c r="I56" s="315">
        <f>+MAP!I26</f>
        <v>769815.6</v>
      </c>
      <c r="J56" s="315">
        <f>+MAP!J26</f>
        <v>841462.56</v>
      </c>
      <c r="K56" s="315">
        <f>+MAP!K26</f>
        <v>743198.51</v>
      </c>
      <c r="L56" s="315">
        <f>+MAP!L26</f>
        <v>0</v>
      </c>
      <c r="M56" s="315">
        <f>+MAP!M26</f>
        <v>0</v>
      </c>
      <c r="N56" s="328">
        <f>+MAP!N26</f>
        <v>0</v>
      </c>
      <c r="O56" s="327">
        <f t="shared" si="8"/>
        <v>586856.72</v>
      </c>
      <c r="P56" s="316">
        <f t="shared" si="9"/>
        <v>22393867.619999997</v>
      </c>
      <c r="Q56" s="316">
        <f t="shared" si="15"/>
        <v>22980724.339999996</v>
      </c>
      <c r="R56" s="316">
        <f t="shared" si="10"/>
        <v>2354476.67</v>
      </c>
      <c r="S56" s="316">
        <f t="shared" si="16"/>
        <v>25335201.009999998</v>
      </c>
      <c r="T56" s="316">
        <f t="shared" si="17"/>
        <v>0</v>
      </c>
      <c r="U56" s="328">
        <f t="shared" si="14"/>
        <v>25335201.009999998</v>
      </c>
      <c r="V56" s="460"/>
    </row>
    <row r="57" spans="1:22" x14ac:dyDescent="0.3">
      <c r="A57" s="48" t="s">
        <v>273</v>
      </c>
      <c r="B57" s="582"/>
      <c r="C57" s="314">
        <f>+MAP!C33</f>
        <v>948700.68</v>
      </c>
      <c r="D57" s="315">
        <f>+MAP!D33</f>
        <v>1166392.55</v>
      </c>
      <c r="E57" s="315">
        <f>+MAP!E33</f>
        <v>969564.74</v>
      </c>
      <c r="F57" s="315">
        <f>+MAP!F33</f>
        <v>1308919.7</v>
      </c>
      <c r="G57" s="315">
        <f>+MAP!G33</f>
        <v>994505.6</v>
      </c>
      <c r="H57" s="315">
        <f>+MAP!H33</f>
        <v>994848.71</v>
      </c>
      <c r="I57" s="315">
        <f>+MAP!I33</f>
        <v>1017435.82</v>
      </c>
      <c r="J57" s="315">
        <f>+MAP!J33</f>
        <v>974808.09</v>
      </c>
      <c r="K57" s="315">
        <f>+MAP!K33</f>
        <v>955150.91</v>
      </c>
      <c r="L57" s="315">
        <f>+MAP!L33</f>
        <v>0</v>
      </c>
      <c r="M57" s="315">
        <f>+MAP!M33</f>
        <v>0</v>
      </c>
      <c r="N57" s="328">
        <f>+MAP!N33</f>
        <v>0</v>
      </c>
      <c r="O57" s="327">
        <f t="shared" si="8"/>
        <v>3084657.9699999997</v>
      </c>
      <c r="P57" s="316">
        <f t="shared" si="9"/>
        <v>3298274.01</v>
      </c>
      <c r="Q57" s="316">
        <f t="shared" si="15"/>
        <v>6382931.9799999995</v>
      </c>
      <c r="R57" s="316">
        <f t="shared" si="10"/>
        <v>2947394.82</v>
      </c>
      <c r="S57" s="316">
        <f t="shared" si="16"/>
        <v>9330326.7999999989</v>
      </c>
      <c r="T57" s="316">
        <f t="shared" si="17"/>
        <v>0</v>
      </c>
      <c r="U57" s="328">
        <f t="shared" si="14"/>
        <v>9330326.7999999989</v>
      </c>
      <c r="V57" s="460"/>
    </row>
    <row r="58" spans="1:22" x14ac:dyDescent="0.3">
      <c r="A58" s="48" t="s">
        <v>274</v>
      </c>
      <c r="B58" s="582"/>
      <c r="C58" s="314">
        <f>+MAP!C67</f>
        <v>2984993.48</v>
      </c>
      <c r="D58" s="315">
        <f>+MAP!D67</f>
        <v>4098728.68</v>
      </c>
      <c r="E58" s="315">
        <f>+MAP!E67</f>
        <v>2960469.01</v>
      </c>
      <c r="F58" s="315">
        <f>+MAP!F67</f>
        <v>3516167.65</v>
      </c>
      <c r="G58" s="315">
        <f>+MAP!G67</f>
        <v>2961594.15</v>
      </c>
      <c r="H58" s="315">
        <f>+MAP!H67</f>
        <v>3327421.43</v>
      </c>
      <c r="I58" s="315">
        <f>+MAP!I67</f>
        <v>3377008.52</v>
      </c>
      <c r="J58" s="315">
        <f>+MAP!J67</f>
        <v>3131257.62</v>
      </c>
      <c r="K58" s="315">
        <f>+MAP!K67</f>
        <v>3734602.69</v>
      </c>
      <c r="L58" s="315">
        <f>+MAP!L67</f>
        <v>0</v>
      </c>
      <c r="M58" s="315">
        <f>+MAP!M67</f>
        <v>0</v>
      </c>
      <c r="N58" s="328">
        <f>+MAP!N67</f>
        <v>0</v>
      </c>
      <c r="O58" s="327">
        <f t="shared" si="8"/>
        <v>10044191.17</v>
      </c>
      <c r="P58" s="316">
        <f t="shared" si="9"/>
        <v>9805183.2300000004</v>
      </c>
      <c r="Q58" s="316">
        <f t="shared" si="15"/>
        <v>19849374.399999999</v>
      </c>
      <c r="R58" s="316">
        <f t="shared" si="10"/>
        <v>10242868.83</v>
      </c>
      <c r="S58" s="316">
        <f t="shared" si="16"/>
        <v>30092243.229999997</v>
      </c>
      <c r="T58" s="316">
        <f t="shared" si="17"/>
        <v>0</v>
      </c>
      <c r="U58" s="328">
        <f t="shared" si="14"/>
        <v>30092243.229999997</v>
      </c>
      <c r="V58" s="460"/>
    </row>
    <row r="59" spans="1:22" x14ac:dyDescent="0.3">
      <c r="A59" s="48" t="s">
        <v>275</v>
      </c>
      <c r="B59" s="582"/>
      <c r="C59" s="314">
        <f>+MAP!C68</f>
        <v>3440591.95</v>
      </c>
      <c r="D59" s="315">
        <f>+MAP!D68</f>
        <v>4968015.25</v>
      </c>
      <c r="E59" s="315">
        <f>+MAP!E68</f>
        <v>3696753.18</v>
      </c>
      <c r="F59" s="315">
        <f>+MAP!F68</f>
        <v>4461303.54</v>
      </c>
      <c r="G59" s="315">
        <f>+MAP!G68</f>
        <v>3711261.62</v>
      </c>
      <c r="H59" s="315">
        <f>+MAP!H68</f>
        <v>3848363.13</v>
      </c>
      <c r="I59" s="315">
        <f>+MAP!I68</f>
        <v>4244114.78</v>
      </c>
      <c r="J59" s="315">
        <f>+MAP!J68</f>
        <v>3863588.69</v>
      </c>
      <c r="K59" s="315">
        <f>+MAP!K68</f>
        <v>4135483.01</v>
      </c>
      <c r="L59" s="315">
        <f>+MAP!L68</f>
        <v>0</v>
      </c>
      <c r="M59" s="315">
        <f>+MAP!M68</f>
        <v>0</v>
      </c>
      <c r="N59" s="328">
        <f>+MAP!N68</f>
        <v>0</v>
      </c>
      <c r="O59" s="327">
        <f t="shared" si="8"/>
        <v>12105360.379999999</v>
      </c>
      <c r="P59" s="316">
        <f t="shared" si="9"/>
        <v>12020928.289999999</v>
      </c>
      <c r="Q59" s="316">
        <f t="shared" si="15"/>
        <v>24126288.669999998</v>
      </c>
      <c r="R59" s="316">
        <f t="shared" si="10"/>
        <v>12243186.48</v>
      </c>
      <c r="S59" s="316">
        <f t="shared" si="16"/>
        <v>36369475.149999999</v>
      </c>
      <c r="T59" s="316">
        <f t="shared" si="17"/>
        <v>0</v>
      </c>
      <c r="U59" s="328">
        <f t="shared" si="14"/>
        <v>36369475.149999999</v>
      </c>
      <c r="V59" s="460"/>
    </row>
    <row r="60" spans="1:22" x14ac:dyDescent="0.3">
      <c r="A60" s="48" t="s">
        <v>21</v>
      </c>
      <c r="B60" s="582"/>
      <c r="C60" s="314">
        <f>+MAP!C18</f>
        <v>1142230</v>
      </c>
      <c r="D60" s="315">
        <f>+MAP!D18</f>
        <v>2528110</v>
      </c>
      <c r="E60" s="315">
        <f>+MAP!E18</f>
        <v>12279760</v>
      </c>
      <c r="F60" s="315">
        <f>+MAP!F18</f>
        <v>1546090</v>
      </c>
      <c r="G60" s="315">
        <f>+MAP!G18</f>
        <v>1490620</v>
      </c>
      <c r="H60" s="315">
        <f>+MAP!H18</f>
        <v>1288150</v>
      </c>
      <c r="I60" s="315">
        <f>+MAP!I18</f>
        <v>1305450</v>
      </c>
      <c r="J60" s="315">
        <f>+MAP!J18</f>
        <v>1174680</v>
      </c>
      <c r="K60" s="315">
        <f>+MAP!K18</f>
        <v>1405170</v>
      </c>
      <c r="L60" s="315">
        <f>+MAP!L18</f>
        <v>0</v>
      </c>
      <c r="M60" s="315">
        <f>+MAP!M18</f>
        <v>0</v>
      </c>
      <c r="N60" s="328">
        <f>+MAP!N18</f>
        <v>0</v>
      </c>
      <c r="O60" s="327">
        <f t="shared" si="8"/>
        <v>15950100</v>
      </c>
      <c r="P60" s="316">
        <f t="shared" si="9"/>
        <v>4324860</v>
      </c>
      <c r="Q60" s="316">
        <f t="shared" si="15"/>
        <v>20274960</v>
      </c>
      <c r="R60" s="316">
        <f t="shared" si="10"/>
        <v>3885300</v>
      </c>
      <c r="S60" s="316">
        <f t="shared" si="16"/>
        <v>24160260</v>
      </c>
      <c r="T60" s="316">
        <f t="shared" si="17"/>
        <v>0</v>
      </c>
      <c r="U60" s="328">
        <f t="shared" si="14"/>
        <v>24160260</v>
      </c>
      <c r="V60" s="460"/>
    </row>
    <row r="61" spans="1:22" x14ac:dyDescent="0.3">
      <c r="A61" s="48" t="s">
        <v>276</v>
      </c>
      <c r="B61" s="582"/>
      <c r="C61" s="314">
        <f>'SUMMARY BY COS'!C64</f>
        <v>0</v>
      </c>
      <c r="D61" s="315">
        <f>'SUMMARY BY COS'!D64</f>
        <v>0</v>
      </c>
      <c r="E61" s="315">
        <f>'SUMMARY BY COS'!E64</f>
        <v>0</v>
      </c>
      <c r="F61" s="315">
        <f>'SUMMARY BY COS'!F64</f>
        <v>0</v>
      </c>
      <c r="G61" s="315">
        <f>'SUMMARY BY COS'!G64</f>
        <v>0</v>
      </c>
      <c r="H61" s="315">
        <f>'SUMMARY BY COS'!H64</f>
        <v>0</v>
      </c>
      <c r="I61" s="315">
        <f>'SUMMARY BY COS'!I64</f>
        <v>0</v>
      </c>
      <c r="J61" s="315">
        <f>'SUMMARY BY COS'!J64</f>
        <v>0</v>
      </c>
      <c r="K61" s="315">
        <f>'SUMMARY BY COS'!K64</f>
        <v>0</v>
      </c>
      <c r="L61" s="315">
        <f>'SUMMARY BY COS'!L64</f>
        <v>0</v>
      </c>
      <c r="M61" s="315">
        <f>'SUMMARY BY COS'!M64</f>
        <v>0</v>
      </c>
      <c r="N61" s="328">
        <f>'SUMMARY BY COS'!N64</f>
        <v>0</v>
      </c>
      <c r="O61" s="327">
        <f t="shared" si="8"/>
        <v>0</v>
      </c>
      <c r="P61" s="316">
        <f t="shared" si="9"/>
        <v>0</v>
      </c>
      <c r="Q61" s="316">
        <f t="shared" si="11"/>
        <v>0</v>
      </c>
      <c r="R61" s="316">
        <f t="shared" si="10"/>
        <v>0</v>
      </c>
      <c r="S61" s="316">
        <f t="shared" si="12"/>
        <v>0</v>
      </c>
      <c r="T61" s="316">
        <f t="shared" si="13"/>
        <v>0</v>
      </c>
      <c r="U61" s="328">
        <f t="shared" si="14"/>
        <v>0</v>
      </c>
      <c r="V61" s="460"/>
    </row>
    <row r="62" spans="1:22" x14ac:dyDescent="0.3">
      <c r="A62" s="48" t="s">
        <v>277</v>
      </c>
      <c r="B62" s="582"/>
      <c r="C62" s="314">
        <f>+MAP!C58</f>
        <v>39022373.210000001</v>
      </c>
      <c r="D62" s="315">
        <f>+MAP!D58</f>
        <v>54120314.890000001</v>
      </c>
      <c r="E62" s="315">
        <f>+MAP!E58</f>
        <v>40736473.880000003</v>
      </c>
      <c r="F62" s="315">
        <f>+MAP!F58</f>
        <v>49188027.380000003</v>
      </c>
      <c r="G62" s="315">
        <f>+MAP!G58</f>
        <v>40131594.759999998</v>
      </c>
      <c r="H62" s="315">
        <f>+MAP!H58</f>
        <v>41588236.420000002</v>
      </c>
      <c r="I62" s="315">
        <f>+MAP!I58</f>
        <v>52617738.469999999</v>
      </c>
      <c r="J62" s="315">
        <f>+MAP!J58</f>
        <v>40935579.049999997</v>
      </c>
      <c r="K62" s="315">
        <f>+MAP!K58</f>
        <v>42121994.460000001</v>
      </c>
      <c r="L62" s="315">
        <f>+MAP!L58</f>
        <v>0</v>
      </c>
      <c r="M62" s="315">
        <f>+MAP!M58</f>
        <v>0</v>
      </c>
      <c r="N62" s="328">
        <f>+MAP!N58</f>
        <v>0</v>
      </c>
      <c r="O62" s="327">
        <f t="shared" si="8"/>
        <v>133879161.97999999</v>
      </c>
      <c r="P62" s="316">
        <f t="shared" si="9"/>
        <v>130907858.56</v>
      </c>
      <c r="Q62" s="316">
        <f t="shared" si="11"/>
        <v>264787020.53999999</v>
      </c>
      <c r="R62" s="316">
        <f t="shared" si="10"/>
        <v>135675311.97999999</v>
      </c>
      <c r="S62" s="316">
        <f t="shared" si="12"/>
        <v>400462332.51999998</v>
      </c>
      <c r="T62" s="316">
        <f t="shared" si="13"/>
        <v>0</v>
      </c>
      <c r="U62" s="328">
        <f t="shared" si="14"/>
        <v>400462332.51999998</v>
      </c>
      <c r="V62" s="460"/>
    </row>
    <row r="63" spans="1:22" x14ac:dyDescent="0.3">
      <c r="A63" s="48" t="s">
        <v>308</v>
      </c>
      <c r="B63" s="582"/>
      <c r="C63" s="314">
        <f>+MAP!C72</f>
        <v>0</v>
      </c>
      <c r="D63" s="315">
        <f>+MAP!D72</f>
        <v>0</v>
      </c>
      <c r="E63" s="315">
        <f>+MAP!E72</f>
        <v>0</v>
      </c>
      <c r="F63" s="315">
        <f>+MAP!F72</f>
        <v>0</v>
      </c>
      <c r="G63" s="315">
        <f>+MAP!G72</f>
        <v>0</v>
      </c>
      <c r="H63" s="315">
        <f>+MAP!H72</f>
        <v>0</v>
      </c>
      <c r="I63" s="315">
        <f>+MAP!I72</f>
        <v>0</v>
      </c>
      <c r="J63" s="315">
        <f>+MAP!J72</f>
        <v>0</v>
      </c>
      <c r="K63" s="315">
        <f>+MAP!K72</f>
        <v>0</v>
      </c>
      <c r="L63" s="315">
        <f>+MAP!L72</f>
        <v>0</v>
      </c>
      <c r="M63" s="315">
        <f>+MAP!M72</f>
        <v>0</v>
      </c>
      <c r="N63" s="328">
        <f>+MAP!N72</f>
        <v>0</v>
      </c>
      <c r="O63" s="327">
        <f t="shared" si="8"/>
        <v>0</v>
      </c>
      <c r="P63" s="316">
        <f t="shared" si="9"/>
        <v>0</v>
      </c>
      <c r="Q63" s="316">
        <f t="shared" si="11"/>
        <v>0</v>
      </c>
      <c r="R63" s="316">
        <f t="shared" si="10"/>
        <v>0</v>
      </c>
      <c r="S63" s="316">
        <f t="shared" si="12"/>
        <v>0</v>
      </c>
      <c r="T63" s="316">
        <f t="shared" si="13"/>
        <v>0</v>
      </c>
      <c r="U63" s="328">
        <f t="shared" si="14"/>
        <v>0</v>
      </c>
      <c r="V63" s="460"/>
    </row>
    <row r="64" spans="1:22" x14ac:dyDescent="0.3">
      <c r="A64" s="48" t="s">
        <v>278</v>
      </c>
      <c r="B64" s="582"/>
      <c r="C64" s="314">
        <f>+MAP!C73</f>
        <v>97910.27</v>
      </c>
      <c r="D64" s="315">
        <f>+MAP!D73</f>
        <v>139278.34</v>
      </c>
      <c r="E64" s="315">
        <f>+MAP!E73</f>
        <v>110414.56</v>
      </c>
      <c r="F64" s="315">
        <f>+MAP!F73</f>
        <v>124295.52</v>
      </c>
      <c r="G64" s="315">
        <f>+MAP!G73</f>
        <v>97640.59</v>
      </c>
      <c r="H64" s="315">
        <f>+MAP!H73</f>
        <v>106907.6</v>
      </c>
      <c r="I64" s="315">
        <f>+MAP!I73</f>
        <v>146447.06</v>
      </c>
      <c r="J64" s="315">
        <f>+MAP!J73</f>
        <v>138052.94</v>
      </c>
      <c r="K64" s="315">
        <f>+MAP!K73</f>
        <v>143051.15</v>
      </c>
      <c r="L64" s="315">
        <f>+MAP!L73</f>
        <v>0</v>
      </c>
      <c r="M64" s="315">
        <f>+MAP!M73</f>
        <v>0</v>
      </c>
      <c r="N64" s="328">
        <f>+MAP!N73</f>
        <v>0</v>
      </c>
      <c r="O64" s="327">
        <f t="shared" si="8"/>
        <v>347603.17</v>
      </c>
      <c r="P64" s="316">
        <f t="shared" si="9"/>
        <v>328843.70999999996</v>
      </c>
      <c r="Q64" s="316">
        <f t="shared" si="11"/>
        <v>676446.87999999989</v>
      </c>
      <c r="R64" s="316">
        <f t="shared" si="10"/>
        <v>427551.15</v>
      </c>
      <c r="S64" s="316">
        <f t="shared" si="12"/>
        <v>1103998.0299999998</v>
      </c>
      <c r="T64" s="316">
        <f t="shared" si="13"/>
        <v>0</v>
      </c>
      <c r="U64" s="328">
        <f t="shared" si="14"/>
        <v>1103998.0299999998</v>
      </c>
      <c r="V64" s="460"/>
    </row>
    <row r="65" spans="1:22" x14ac:dyDescent="0.3">
      <c r="A65" s="48" t="s">
        <v>279</v>
      </c>
      <c r="B65" s="582"/>
      <c r="C65" s="314">
        <f>+MAP!C111</f>
        <v>-28427.23</v>
      </c>
      <c r="D65" s="315">
        <f>+MAP!D111</f>
        <v>32471.42</v>
      </c>
      <c r="E65" s="315">
        <f>+MAP!E111</f>
        <v>5825.51</v>
      </c>
      <c r="F65" s="315">
        <f>+MAP!F111</f>
        <v>-33257.919999999998</v>
      </c>
      <c r="G65" s="315">
        <f>+MAP!G111</f>
        <v>12963.14</v>
      </c>
      <c r="H65" s="315">
        <f>+MAP!H111</f>
        <v>10875.06</v>
      </c>
      <c r="I65" s="315">
        <f>+MAP!I111</f>
        <v>-53705.37</v>
      </c>
      <c r="J65" s="315">
        <f>+MAP!J111</f>
        <v>7269.9</v>
      </c>
      <c r="K65" s="315">
        <f>+MAP!K111</f>
        <v>7322.57</v>
      </c>
      <c r="L65" s="315">
        <f>+MAP!L111</f>
        <v>0</v>
      </c>
      <c r="M65" s="315">
        <f>+MAP!M111</f>
        <v>0</v>
      </c>
      <c r="N65" s="328">
        <f>+MAP!N111</f>
        <v>0</v>
      </c>
      <c r="O65" s="327">
        <f t="shared" si="8"/>
        <v>9869.6999999999989</v>
      </c>
      <c r="P65" s="316">
        <f t="shared" si="9"/>
        <v>-9419.7199999999993</v>
      </c>
      <c r="Q65" s="316">
        <f t="shared" si="11"/>
        <v>449.97999999999956</v>
      </c>
      <c r="R65" s="316">
        <f t="shared" si="10"/>
        <v>-39112.9</v>
      </c>
      <c r="S65" s="316">
        <f t="shared" si="12"/>
        <v>-38662.92</v>
      </c>
      <c r="T65" s="316">
        <f t="shared" si="13"/>
        <v>0</v>
      </c>
      <c r="U65" s="328">
        <f t="shared" si="14"/>
        <v>-38662.92</v>
      </c>
      <c r="V65" s="460"/>
    </row>
    <row r="66" spans="1:22" x14ac:dyDescent="0.3">
      <c r="A66" s="48" t="s">
        <v>280</v>
      </c>
      <c r="B66" s="582"/>
      <c r="C66" s="314">
        <f>'SUMMARY BY COS'!C108</f>
        <v>305211.26</v>
      </c>
      <c r="D66" s="315">
        <f>'SUMMARY BY COS'!D108</f>
        <v>0</v>
      </c>
      <c r="E66" s="315">
        <f>'SUMMARY BY COS'!E108</f>
        <v>0</v>
      </c>
      <c r="F66" s="315">
        <f>'SUMMARY BY COS'!F108</f>
        <v>352164.69</v>
      </c>
      <c r="G66" s="315">
        <f>'SUMMARY BY COS'!G108</f>
        <v>0</v>
      </c>
      <c r="H66" s="315">
        <f>'SUMMARY BY COS'!H108</f>
        <v>0</v>
      </c>
      <c r="I66" s="315">
        <f>'SUMMARY BY COS'!I108</f>
        <v>303556.25</v>
      </c>
      <c r="J66" s="315">
        <f>'SUMMARY BY COS'!J108</f>
        <v>0</v>
      </c>
      <c r="K66" s="315">
        <f>'SUMMARY BY COS'!K108</f>
        <v>0</v>
      </c>
      <c r="L66" s="315">
        <f>'SUMMARY BY COS'!L108</f>
        <v>0</v>
      </c>
      <c r="M66" s="315">
        <f>'SUMMARY BY COS'!M108</f>
        <v>0</v>
      </c>
      <c r="N66" s="328">
        <f>'SUMMARY BY COS'!N108</f>
        <v>0</v>
      </c>
      <c r="O66" s="327">
        <f t="shared" si="8"/>
        <v>305211.26</v>
      </c>
      <c r="P66" s="316">
        <f t="shared" si="9"/>
        <v>352164.69</v>
      </c>
      <c r="Q66" s="316">
        <f t="shared" si="11"/>
        <v>657375.94999999995</v>
      </c>
      <c r="R66" s="316">
        <f t="shared" si="10"/>
        <v>303556.25</v>
      </c>
      <c r="S66" s="316">
        <f t="shared" si="12"/>
        <v>960932.2</v>
      </c>
      <c r="T66" s="316">
        <f t="shared" si="13"/>
        <v>0</v>
      </c>
      <c r="U66" s="328">
        <f t="shared" si="14"/>
        <v>960932.2</v>
      </c>
      <c r="V66" s="460"/>
    </row>
    <row r="67" spans="1:22" x14ac:dyDescent="0.3">
      <c r="A67" s="48" t="s">
        <v>281</v>
      </c>
      <c r="B67" s="582"/>
      <c r="C67" s="314">
        <f>MAP!C66</f>
        <v>0</v>
      </c>
      <c r="D67" s="315">
        <f>MAP!D66</f>
        <v>0</v>
      </c>
      <c r="E67" s="315">
        <f>MAP!E66</f>
        <v>0</v>
      </c>
      <c r="F67" s="315">
        <f>MAP!F66</f>
        <v>0</v>
      </c>
      <c r="G67" s="315">
        <f>MAP!G66</f>
        <v>0</v>
      </c>
      <c r="H67" s="315">
        <f>MAP!H66</f>
        <v>0</v>
      </c>
      <c r="I67" s="315">
        <f>MAP!I66</f>
        <v>0</v>
      </c>
      <c r="J67" s="315">
        <f>MAP!J66</f>
        <v>0</v>
      </c>
      <c r="K67" s="315">
        <f>MAP!K66</f>
        <v>0</v>
      </c>
      <c r="L67" s="315">
        <f>MAP!L66</f>
        <v>0</v>
      </c>
      <c r="M67" s="315">
        <f>MAP!M66</f>
        <v>0</v>
      </c>
      <c r="N67" s="328">
        <f>MAP!N66</f>
        <v>0</v>
      </c>
      <c r="O67" s="327">
        <f t="shared" si="8"/>
        <v>0</v>
      </c>
      <c r="P67" s="316">
        <f t="shared" si="9"/>
        <v>0</v>
      </c>
      <c r="Q67" s="316">
        <f t="shared" si="11"/>
        <v>0</v>
      </c>
      <c r="R67" s="316">
        <f t="shared" si="10"/>
        <v>0</v>
      </c>
      <c r="S67" s="316">
        <f t="shared" si="12"/>
        <v>0</v>
      </c>
      <c r="T67" s="316">
        <f t="shared" si="13"/>
        <v>0</v>
      </c>
      <c r="U67" s="328">
        <f t="shared" si="14"/>
        <v>0</v>
      </c>
      <c r="V67" s="460"/>
    </row>
    <row r="68" spans="1:22" x14ac:dyDescent="0.3">
      <c r="A68" s="48" t="s">
        <v>282</v>
      </c>
      <c r="B68" s="582"/>
      <c r="C68" s="314">
        <f>+MAP!C38</f>
        <v>14730.08</v>
      </c>
      <c r="D68" s="315">
        <f>+MAP!D38</f>
        <v>16998.240000000002</v>
      </c>
      <c r="E68" s="315">
        <f>+MAP!E38</f>
        <v>19498.39</v>
      </c>
      <c r="F68" s="315">
        <f>+MAP!F38</f>
        <v>18132.87</v>
      </c>
      <c r="G68" s="315">
        <f>+MAP!G38</f>
        <v>10507.59</v>
      </c>
      <c r="H68" s="315">
        <f>+MAP!H38</f>
        <v>10489.39</v>
      </c>
      <c r="I68" s="315">
        <f>+MAP!I38</f>
        <v>15533.22</v>
      </c>
      <c r="J68" s="315">
        <f>+MAP!J38</f>
        <v>18443.71</v>
      </c>
      <c r="K68" s="315">
        <f>+MAP!K38</f>
        <v>15558.42</v>
      </c>
      <c r="L68" s="315">
        <f>+MAP!L38</f>
        <v>0</v>
      </c>
      <c r="M68" s="315">
        <f>+MAP!M38</f>
        <v>0</v>
      </c>
      <c r="N68" s="328">
        <f>+MAP!N38</f>
        <v>0</v>
      </c>
      <c r="O68" s="327">
        <f t="shared" si="8"/>
        <v>51226.71</v>
      </c>
      <c r="P68" s="316">
        <f t="shared" si="9"/>
        <v>39129.85</v>
      </c>
      <c r="Q68" s="316">
        <f t="shared" si="11"/>
        <v>90356.56</v>
      </c>
      <c r="R68" s="316">
        <f t="shared" si="10"/>
        <v>49535.35</v>
      </c>
      <c r="S68" s="316">
        <f t="shared" si="12"/>
        <v>139891.91</v>
      </c>
      <c r="T68" s="316">
        <f t="shared" si="13"/>
        <v>0</v>
      </c>
      <c r="U68" s="328">
        <f t="shared" si="14"/>
        <v>139891.91</v>
      </c>
      <c r="V68" s="460"/>
    </row>
    <row r="69" spans="1:22" x14ac:dyDescent="0.3">
      <c r="A69" s="74" t="s">
        <v>283</v>
      </c>
      <c r="B69" s="598"/>
      <c r="C69" s="314">
        <f>+MAP!C20</f>
        <v>51856.91</v>
      </c>
      <c r="D69" s="315">
        <f>+MAP!D20</f>
        <v>66079.12</v>
      </c>
      <c r="E69" s="315">
        <f>+MAP!E20</f>
        <v>53055.5</v>
      </c>
      <c r="F69" s="315">
        <f>+MAP!F20</f>
        <v>96373.28</v>
      </c>
      <c r="G69" s="315">
        <f>+MAP!G20</f>
        <v>70892.91</v>
      </c>
      <c r="H69" s="315">
        <f>+MAP!H20</f>
        <v>49705.04</v>
      </c>
      <c r="I69" s="315">
        <f>+MAP!I20</f>
        <v>63340.59</v>
      </c>
      <c r="J69" s="315">
        <f>+MAP!J20</f>
        <v>85746.39</v>
      </c>
      <c r="K69" s="315">
        <f>+MAP!K20</f>
        <v>99974.89</v>
      </c>
      <c r="L69" s="315">
        <f>+MAP!L20</f>
        <v>0</v>
      </c>
      <c r="M69" s="315">
        <f>+MAP!M20</f>
        <v>0</v>
      </c>
      <c r="N69" s="328">
        <f>+MAP!N20</f>
        <v>0</v>
      </c>
      <c r="O69" s="327">
        <f t="shared" si="8"/>
        <v>170991.53</v>
      </c>
      <c r="P69" s="316">
        <f t="shared" si="9"/>
        <v>216971.23</v>
      </c>
      <c r="Q69" s="316">
        <f t="shared" si="11"/>
        <v>387962.76</v>
      </c>
      <c r="R69" s="316">
        <f t="shared" si="10"/>
        <v>249061.87</v>
      </c>
      <c r="S69" s="316">
        <f t="shared" si="12"/>
        <v>637024.63</v>
      </c>
      <c r="T69" s="316">
        <f t="shared" si="13"/>
        <v>0</v>
      </c>
      <c r="U69" s="328">
        <f t="shared" si="14"/>
        <v>637024.63</v>
      </c>
      <c r="V69" s="460"/>
    </row>
    <row r="70" spans="1:22" x14ac:dyDescent="0.3">
      <c r="A70" s="48" t="s">
        <v>284</v>
      </c>
      <c r="B70" s="582"/>
      <c r="C70" s="314">
        <f>+MAP!C19</f>
        <v>0</v>
      </c>
      <c r="D70" s="315">
        <f>+MAP!D19</f>
        <v>0</v>
      </c>
      <c r="E70" s="315">
        <f>+MAP!E19</f>
        <v>0</v>
      </c>
      <c r="F70" s="315">
        <f>+MAP!F19</f>
        <v>0</v>
      </c>
      <c r="G70" s="315">
        <f>+MAP!G19</f>
        <v>0</v>
      </c>
      <c r="H70" s="315">
        <f>+MAP!H19</f>
        <v>0</v>
      </c>
      <c r="I70" s="315">
        <f>+MAP!I19</f>
        <v>0</v>
      </c>
      <c r="J70" s="315">
        <f>+MAP!J19</f>
        <v>0</v>
      </c>
      <c r="K70" s="315">
        <f>+MAP!K19</f>
        <v>0</v>
      </c>
      <c r="L70" s="315">
        <f>+MAP!L19</f>
        <v>0</v>
      </c>
      <c r="M70" s="315">
        <f>+MAP!M19</f>
        <v>0</v>
      </c>
      <c r="N70" s="328">
        <f>+MAP!N19</f>
        <v>0</v>
      </c>
      <c r="O70" s="327">
        <f t="shared" si="8"/>
        <v>0</v>
      </c>
      <c r="P70" s="316">
        <f t="shared" si="9"/>
        <v>0</v>
      </c>
      <c r="Q70" s="316">
        <f t="shared" si="11"/>
        <v>0</v>
      </c>
      <c r="R70" s="316">
        <f t="shared" si="10"/>
        <v>0</v>
      </c>
      <c r="S70" s="316">
        <f t="shared" si="12"/>
        <v>0</v>
      </c>
      <c r="T70" s="316">
        <f t="shared" si="13"/>
        <v>0</v>
      </c>
      <c r="U70" s="328">
        <f t="shared" si="14"/>
        <v>0</v>
      </c>
      <c r="V70" s="460"/>
    </row>
    <row r="71" spans="1:22" x14ac:dyDescent="0.3">
      <c r="A71" s="48" t="s">
        <v>328</v>
      </c>
      <c r="B71" s="582"/>
      <c r="C71" s="314">
        <f>+MAP!C12</f>
        <v>67200.45</v>
      </c>
      <c r="D71" s="315">
        <f>+MAP!D12</f>
        <v>95274.98</v>
      </c>
      <c r="E71" s="315">
        <f>+MAP!E12</f>
        <v>70646.820000000007</v>
      </c>
      <c r="F71" s="315">
        <f>+MAP!F12</f>
        <v>102604.17</v>
      </c>
      <c r="G71" s="315">
        <f>+MAP!G12</f>
        <v>69412.320000000007</v>
      </c>
      <c r="H71" s="315">
        <f>+MAP!H12</f>
        <v>65407.93</v>
      </c>
      <c r="I71" s="315">
        <f>+MAP!I12</f>
        <v>55326.15</v>
      </c>
      <c r="J71" s="315">
        <f>+MAP!J12</f>
        <v>93544.34</v>
      </c>
      <c r="K71" s="315">
        <f>+MAP!K12</f>
        <v>123414.78</v>
      </c>
      <c r="L71" s="315">
        <f>+MAP!L12</f>
        <v>0</v>
      </c>
      <c r="M71" s="315">
        <f>+MAP!M12</f>
        <v>0</v>
      </c>
      <c r="N71" s="328">
        <f>+MAP!N12</f>
        <v>0</v>
      </c>
      <c r="O71" s="327">
        <f t="shared" si="8"/>
        <v>233122.25</v>
      </c>
      <c r="P71" s="316">
        <f t="shared" si="9"/>
        <v>237424.41999999998</v>
      </c>
      <c r="Q71" s="316">
        <f t="shared" si="11"/>
        <v>470546.67</v>
      </c>
      <c r="R71" s="316">
        <f t="shared" si="10"/>
        <v>272285.27</v>
      </c>
      <c r="S71" s="316">
        <f>+Q71+R71</f>
        <v>742831.94</v>
      </c>
      <c r="T71" s="316">
        <f t="shared" si="13"/>
        <v>0</v>
      </c>
      <c r="U71" s="328">
        <f t="shared" si="14"/>
        <v>742831.94</v>
      </c>
      <c r="V71" s="460"/>
    </row>
    <row r="72" spans="1:22" x14ac:dyDescent="0.3">
      <c r="A72" s="48" t="s">
        <v>790</v>
      </c>
      <c r="B72" s="582"/>
      <c r="C72" s="314">
        <f>+MAP!C13</f>
        <v>0</v>
      </c>
      <c r="D72" s="315">
        <f>+MAP!D13</f>
        <v>0</v>
      </c>
      <c r="E72" s="315">
        <f>+MAP!E13</f>
        <v>0</v>
      </c>
      <c r="F72" s="315">
        <f>+MAP!F13</f>
        <v>0</v>
      </c>
      <c r="G72" s="315">
        <f>+MAP!G13</f>
        <v>0</v>
      </c>
      <c r="H72" s="315">
        <f>+MAP!H13</f>
        <v>0</v>
      </c>
      <c r="I72" s="315">
        <f>+MAP!I13</f>
        <v>0</v>
      </c>
      <c r="J72" s="315">
        <f>+MAP!J13</f>
        <v>0</v>
      </c>
      <c r="K72" s="315">
        <f>+MAP!K13</f>
        <v>0</v>
      </c>
      <c r="L72" s="315">
        <f>+MAP!L13</f>
        <v>0</v>
      </c>
      <c r="M72" s="315">
        <f>+MAP!M13</f>
        <v>0</v>
      </c>
      <c r="N72" s="328">
        <f>+MAP!N13</f>
        <v>0</v>
      </c>
      <c r="O72" s="326">
        <f>SUM(C72,D72,E72)</f>
        <v>0</v>
      </c>
      <c r="P72" s="326">
        <f>SUM(F72,G72,H72)</f>
        <v>0</v>
      </c>
      <c r="Q72" s="326">
        <f>SUM(O72,P72)</f>
        <v>0</v>
      </c>
      <c r="R72" s="326">
        <f>SUM(I72,J72,K72)</f>
        <v>0</v>
      </c>
      <c r="S72" s="326">
        <f>+Q72+R72</f>
        <v>0</v>
      </c>
      <c r="T72" s="316">
        <f>SUM(L72:N72)</f>
        <v>0</v>
      </c>
      <c r="U72" s="328">
        <f>+S72+T72</f>
        <v>0</v>
      </c>
      <c r="V72" s="460"/>
    </row>
    <row r="73" spans="1:22" x14ac:dyDescent="0.3">
      <c r="A73" s="48" t="s">
        <v>786</v>
      </c>
      <c r="B73" s="582"/>
      <c r="C73" s="314">
        <f>MAP!C94</f>
        <v>4590493.4800000004</v>
      </c>
      <c r="D73" s="315">
        <f>MAP!D94</f>
        <v>4290766.6399999997</v>
      </c>
      <c r="E73" s="315">
        <f>MAP!E94</f>
        <v>4496619.97</v>
      </c>
      <c r="F73" s="315">
        <f>MAP!F94</f>
        <v>4685097.28</v>
      </c>
      <c r="G73" s="315">
        <f>MAP!G94</f>
        <v>4570531.3</v>
      </c>
      <c r="H73" s="315">
        <f>MAP!H94</f>
        <v>5134471.78</v>
      </c>
      <c r="I73" s="315">
        <f>MAP!I94</f>
        <v>5224407.63</v>
      </c>
      <c r="J73" s="315">
        <f>MAP!J94</f>
        <v>8155321.0099999998</v>
      </c>
      <c r="K73" s="315">
        <f>MAP!K94</f>
        <v>5934218.1399999997</v>
      </c>
      <c r="L73" s="315">
        <f>MAP!L94</f>
        <v>0</v>
      </c>
      <c r="M73" s="315">
        <f>MAP!M94</f>
        <v>0</v>
      </c>
      <c r="N73" s="328">
        <f>MAP!N94</f>
        <v>0</v>
      </c>
      <c r="O73" s="327">
        <f t="shared" si="8"/>
        <v>13377880.09</v>
      </c>
      <c r="P73" s="316">
        <f t="shared" si="9"/>
        <v>14390100.359999999</v>
      </c>
      <c r="Q73" s="316">
        <f t="shared" si="11"/>
        <v>27767980.449999999</v>
      </c>
      <c r="R73" s="316">
        <f t="shared" si="10"/>
        <v>19313946.780000001</v>
      </c>
      <c r="S73" s="316">
        <f t="shared" si="12"/>
        <v>47081927.230000004</v>
      </c>
      <c r="T73" s="316">
        <f t="shared" si="13"/>
        <v>0</v>
      </c>
      <c r="U73" s="328">
        <f t="shared" si="14"/>
        <v>47081927.230000004</v>
      </c>
      <c r="V73" s="460"/>
    </row>
    <row r="74" spans="1:22" x14ac:dyDescent="0.3">
      <c r="A74" s="48" t="s">
        <v>329</v>
      </c>
      <c r="B74" s="582"/>
      <c r="C74" s="314">
        <f>+MAP!C21</f>
        <v>1267434</v>
      </c>
      <c r="D74" s="315">
        <f>+MAP!D21</f>
        <v>1515255</v>
      </c>
      <c r="E74" s="315">
        <f>+MAP!E21</f>
        <v>1371069</v>
      </c>
      <c r="F74" s="315">
        <f>+MAP!F21</f>
        <v>1547244</v>
      </c>
      <c r="G74" s="315">
        <f>+MAP!G21</f>
        <v>1369260</v>
      </c>
      <c r="H74" s="315">
        <f>+MAP!H21</f>
        <v>1349817</v>
      </c>
      <c r="I74" s="315">
        <f>+MAP!I21</f>
        <v>1414278</v>
      </c>
      <c r="J74" s="315">
        <f>+MAP!J21</f>
        <v>1681915.92</v>
      </c>
      <c r="K74" s="315">
        <f>+MAP!K21</f>
        <v>1434993.3</v>
      </c>
      <c r="L74" s="315">
        <f>+MAP!L21</f>
        <v>0</v>
      </c>
      <c r="M74" s="315">
        <f>+MAP!M21</f>
        <v>0</v>
      </c>
      <c r="N74" s="328">
        <f>+MAP!N21</f>
        <v>0</v>
      </c>
      <c r="O74" s="327">
        <f t="shared" si="8"/>
        <v>4153758</v>
      </c>
      <c r="P74" s="316">
        <f t="shared" si="9"/>
        <v>4266321</v>
      </c>
      <c r="Q74" s="316">
        <f t="shared" si="11"/>
        <v>8420079</v>
      </c>
      <c r="R74" s="316">
        <f t="shared" si="10"/>
        <v>4531187.22</v>
      </c>
      <c r="S74" s="316">
        <f t="shared" si="12"/>
        <v>12951266.219999999</v>
      </c>
      <c r="T74" s="316">
        <f t="shared" si="13"/>
        <v>0</v>
      </c>
      <c r="U74" s="328">
        <f t="shared" si="14"/>
        <v>12951266.219999999</v>
      </c>
      <c r="V74" s="460"/>
    </row>
    <row r="75" spans="1:22" x14ac:dyDescent="0.3">
      <c r="A75" s="48" t="s">
        <v>350</v>
      </c>
      <c r="B75" s="582"/>
      <c r="C75" s="314">
        <f>+MAP!C77</f>
        <v>0</v>
      </c>
      <c r="D75" s="315">
        <f>+MAP!D77</f>
        <v>0</v>
      </c>
      <c r="E75" s="315">
        <f>+MAP!E77</f>
        <v>87.58</v>
      </c>
      <c r="F75" s="315">
        <f>+MAP!F77</f>
        <v>2.33</v>
      </c>
      <c r="G75" s="315">
        <f>+MAP!G77</f>
        <v>0</v>
      </c>
      <c r="H75" s="315">
        <f>+MAP!H77</f>
        <v>0</v>
      </c>
      <c r="I75" s="315">
        <f>+MAP!I77</f>
        <v>0</v>
      </c>
      <c r="J75" s="315">
        <f>+MAP!J77</f>
        <v>0</v>
      </c>
      <c r="K75" s="315">
        <f>+MAP!K77</f>
        <v>0</v>
      </c>
      <c r="L75" s="315">
        <f>+MAP!L77</f>
        <v>0</v>
      </c>
      <c r="M75" s="315">
        <f>+MAP!M77</f>
        <v>0</v>
      </c>
      <c r="N75" s="328">
        <f>+MAP!N77</f>
        <v>0</v>
      </c>
      <c r="O75" s="327">
        <f t="shared" si="8"/>
        <v>87.58</v>
      </c>
      <c r="P75" s="316">
        <f t="shared" si="9"/>
        <v>2.33</v>
      </c>
      <c r="Q75" s="316">
        <f t="shared" si="11"/>
        <v>89.91</v>
      </c>
      <c r="R75" s="316">
        <f t="shared" si="10"/>
        <v>0</v>
      </c>
      <c r="S75" s="316">
        <f t="shared" si="12"/>
        <v>89.91</v>
      </c>
      <c r="T75" s="316">
        <f t="shared" si="13"/>
        <v>0</v>
      </c>
      <c r="U75" s="328">
        <f t="shared" si="14"/>
        <v>89.91</v>
      </c>
      <c r="V75" s="460"/>
    </row>
    <row r="76" spans="1:22" x14ac:dyDescent="0.3">
      <c r="A76" s="48" t="s">
        <v>750</v>
      </c>
      <c r="B76" s="582"/>
      <c r="C76" s="314">
        <f>MAP!C78</f>
        <v>486453.62</v>
      </c>
      <c r="D76" s="315">
        <f>MAP!D78</f>
        <v>538793.29</v>
      </c>
      <c r="E76" s="315">
        <f>MAP!E78</f>
        <v>499189.44</v>
      </c>
      <c r="F76" s="315">
        <f>MAP!F78</f>
        <v>648595.19999999995</v>
      </c>
      <c r="G76" s="315">
        <f>MAP!G78</f>
        <v>502374.48</v>
      </c>
      <c r="H76" s="315">
        <f>MAP!H78</f>
        <v>434868.88</v>
      </c>
      <c r="I76" s="315">
        <f>MAP!I78</f>
        <v>758202.6</v>
      </c>
      <c r="J76" s="315">
        <f>MAP!J78</f>
        <v>485489.48</v>
      </c>
      <c r="K76" s="315">
        <f>MAP!K78</f>
        <v>680896.62</v>
      </c>
      <c r="L76" s="315">
        <f>MAP!L78</f>
        <v>0</v>
      </c>
      <c r="M76" s="315">
        <f>MAP!M78</f>
        <v>0</v>
      </c>
      <c r="N76" s="328">
        <f>MAP!N78</f>
        <v>0</v>
      </c>
      <c r="O76" s="327">
        <f t="shared" si="8"/>
        <v>1524436.35</v>
      </c>
      <c r="P76" s="316">
        <f t="shared" si="9"/>
        <v>1585838.56</v>
      </c>
      <c r="Q76" s="316">
        <f>+O76+P76</f>
        <v>3110274.91</v>
      </c>
      <c r="R76" s="316">
        <f t="shared" si="10"/>
        <v>1924588.7000000002</v>
      </c>
      <c r="S76" s="316">
        <f>+Q76+R76</f>
        <v>5034863.6100000003</v>
      </c>
      <c r="T76" s="316">
        <f>SUM(L76:N76)</f>
        <v>0</v>
      </c>
      <c r="U76" s="328">
        <f>+S76+T76</f>
        <v>5034863.6100000003</v>
      </c>
      <c r="V76" s="460"/>
    </row>
    <row r="77" spans="1:22" x14ac:dyDescent="0.3">
      <c r="A77" s="48" t="s">
        <v>775</v>
      </c>
      <c r="B77" s="582"/>
      <c r="C77" s="314">
        <f>MAP!C79</f>
        <v>0</v>
      </c>
      <c r="D77" s="315">
        <f>MAP!D79</f>
        <v>0</v>
      </c>
      <c r="E77" s="315">
        <f>MAP!E79</f>
        <v>1495.07</v>
      </c>
      <c r="F77" s="315">
        <f>MAP!F79</f>
        <v>292.27999999999997</v>
      </c>
      <c r="G77" s="315">
        <f>MAP!G79</f>
        <v>0</v>
      </c>
      <c r="H77" s="315">
        <f>MAP!H79</f>
        <v>760.22</v>
      </c>
      <c r="I77" s="315">
        <f>MAP!I79</f>
        <v>60.69</v>
      </c>
      <c r="J77" s="315">
        <f>MAP!J79</f>
        <v>0</v>
      </c>
      <c r="K77" s="315">
        <f>MAP!K79</f>
        <v>0</v>
      </c>
      <c r="L77" s="315">
        <f>MAP!L79</f>
        <v>0</v>
      </c>
      <c r="M77" s="315">
        <f>MAP!M79</f>
        <v>0</v>
      </c>
      <c r="N77" s="328">
        <f>MAP!N79</f>
        <v>0</v>
      </c>
      <c r="O77" s="327">
        <f t="shared" si="8"/>
        <v>1495.07</v>
      </c>
      <c r="P77" s="316">
        <f t="shared" si="9"/>
        <v>1052.5</v>
      </c>
      <c r="Q77" s="316">
        <f>+O77+P77</f>
        <v>2547.5699999999997</v>
      </c>
      <c r="R77" s="316">
        <f t="shared" si="10"/>
        <v>60.69</v>
      </c>
      <c r="S77" s="316">
        <f>+Q77+R77</f>
        <v>2608.2599999999998</v>
      </c>
      <c r="T77" s="316">
        <f>SUM(L77:N77)</f>
        <v>0</v>
      </c>
      <c r="U77" s="328">
        <f>+S77+T77</f>
        <v>2608.2599999999998</v>
      </c>
      <c r="V77" s="460"/>
    </row>
    <row r="78" spans="1:22" x14ac:dyDescent="0.3">
      <c r="A78" s="48" t="s">
        <v>349</v>
      </c>
      <c r="B78" s="582"/>
      <c r="C78" s="314">
        <f>+MAP!C90</f>
        <v>3464.06</v>
      </c>
      <c r="D78" s="315">
        <f>+MAP!D90</f>
        <v>5872.05</v>
      </c>
      <c r="E78" s="315">
        <f>+MAP!E90</f>
        <v>3067.88</v>
      </c>
      <c r="F78" s="315">
        <f>+MAP!F90</f>
        <v>4390.21</v>
      </c>
      <c r="G78" s="315">
        <f>+MAP!G90</f>
        <v>12521.19</v>
      </c>
      <c r="H78" s="315">
        <f>+MAP!H90</f>
        <v>5399.04</v>
      </c>
      <c r="I78" s="315">
        <f>+MAP!I90</f>
        <v>6497.92</v>
      </c>
      <c r="J78" s="315">
        <f>+MAP!J90</f>
        <v>4382.3900000000003</v>
      </c>
      <c r="K78" s="315">
        <f>+MAP!K90</f>
        <v>12529.63</v>
      </c>
      <c r="L78" s="315">
        <f>+MAP!L90</f>
        <v>0</v>
      </c>
      <c r="M78" s="315">
        <f>+MAP!M90</f>
        <v>0</v>
      </c>
      <c r="N78" s="328">
        <f>+MAP!N90</f>
        <v>0</v>
      </c>
      <c r="O78" s="327">
        <f t="shared" si="8"/>
        <v>12403.990000000002</v>
      </c>
      <c r="P78" s="316">
        <f t="shared" si="9"/>
        <v>22310.440000000002</v>
      </c>
      <c r="Q78" s="316">
        <f t="shared" si="11"/>
        <v>34714.430000000008</v>
      </c>
      <c r="R78" s="316">
        <f t="shared" si="10"/>
        <v>23409.940000000002</v>
      </c>
      <c r="S78" s="316">
        <f t="shared" si="12"/>
        <v>58124.37000000001</v>
      </c>
      <c r="T78" s="316">
        <f t="shared" si="13"/>
        <v>0</v>
      </c>
      <c r="U78" s="328">
        <f t="shared" si="14"/>
        <v>58124.37000000001</v>
      </c>
      <c r="V78" s="460"/>
    </row>
    <row r="79" spans="1:22" x14ac:dyDescent="0.3">
      <c r="A79" s="48" t="s">
        <v>333</v>
      </c>
      <c r="B79" s="582"/>
      <c r="C79" s="314">
        <f>+MAP!C91</f>
        <v>219.98</v>
      </c>
      <c r="D79" s="315">
        <f>+MAP!D91</f>
        <v>87.58</v>
      </c>
      <c r="E79" s="315">
        <f>+MAP!E91</f>
        <v>262.74</v>
      </c>
      <c r="F79" s="315">
        <f>+MAP!F91</f>
        <v>16.309999999999999</v>
      </c>
      <c r="G79" s="315">
        <f>+MAP!G91</f>
        <v>179.82</v>
      </c>
      <c r="H79" s="315">
        <f>+MAP!H91</f>
        <v>224.64</v>
      </c>
      <c r="I79" s="315">
        <f>+MAP!I91</f>
        <v>539.19000000000005</v>
      </c>
      <c r="J79" s="315">
        <f>+MAP!J91</f>
        <v>409.53</v>
      </c>
      <c r="K79" s="315">
        <f>+MAP!K91</f>
        <v>134.72999999999999</v>
      </c>
      <c r="L79" s="315">
        <f>+MAP!L91</f>
        <v>0</v>
      </c>
      <c r="M79" s="315">
        <f>+MAP!M91</f>
        <v>0</v>
      </c>
      <c r="N79" s="328">
        <f>+MAP!N91</f>
        <v>0</v>
      </c>
      <c r="O79" s="604">
        <f t="shared" si="8"/>
        <v>570.29999999999995</v>
      </c>
      <c r="P79" s="316">
        <f t="shared" si="9"/>
        <v>420.77</v>
      </c>
      <c r="Q79" s="316">
        <f t="shared" si="11"/>
        <v>991.06999999999994</v>
      </c>
      <c r="R79" s="316">
        <f t="shared" si="10"/>
        <v>1083.45</v>
      </c>
      <c r="S79" s="316">
        <f t="shared" si="12"/>
        <v>2074.52</v>
      </c>
      <c r="T79" s="316">
        <f t="shared" si="13"/>
        <v>0</v>
      </c>
      <c r="U79" s="328">
        <f>+S79+T79</f>
        <v>2074.52</v>
      </c>
      <c r="V79" s="460"/>
    </row>
    <row r="80" spans="1:22" x14ac:dyDescent="0.3">
      <c r="A80" s="48" t="s">
        <v>804</v>
      </c>
      <c r="B80" s="582"/>
      <c r="C80" s="336">
        <f>MAP!C22</f>
        <v>0</v>
      </c>
      <c r="D80" s="336">
        <f>MAP!D22</f>
        <v>0</v>
      </c>
      <c r="E80" s="336">
        <f>MAP!E22</f>
        <v>0</v>
      </c>
      <c r="F80" s="336">
        <f>MAP!F22</f>
        <v>0</v>
      </c>
      <c r="G80" s="336">
        <f>MAP!G22</f>
        <v>0</v>
      </c>
      <c r="H80" s="336">
        <f>MAP!H22</f>
        <v>0</v>
      </c>
      <c r="I80" s="336">
        <f>MAP!I22</f>
        <v>0</v>
      </c>
      <c r="J80" s="336">
        <f>MAP!J22</f>
        <v>0</v>
      </c>
      <c r="K80" s="336">
        <f>MAP!K22</f>
        <v>11074.18</v>
      </c>
      <c r="L80" s="336">
        <f>MAP!L22</f>
        <v>0</v>
      </c>
      <c r="M80" s="336">
        <f>MAP!M22</f>
        <v>0</v>
      </c>
      <c r="N80" s="576">
        <f>MAP!N22</f>
        <v>0</v>
      </c>
      <c r="O80" s="604">
        <f>SUM(C80:E80)</f>
        <v>0</v>
      </c>
      <c r="P80" s="316">
        <f t="shared" ref="P80" si="18">SUM(F80:H80)</f>
        <v>0</v>
      </c>
      <c r="Q80" s="316">
        <f t="shared" ref="Q80" si="19">+O80+P80</f>
        <v>0</v>
      </c>
      <c r="R80" s="316">
        <f t="shared" ref="R80" si="20">SUM(I80:K80)</f>
        <v>11074.18</v>
      </c>
      <c r="S80" s="316">
        <f t="shared" ref="S80" si="21">+Q80+R80</f>
        <v>11074.18</v>
      </c>
      <c r="T80" s="316">
        <f t="shared" ref="T80" si="22">SUM(L80:N80)</f>
        <v>0</v>
      </c>
      <c r="U80" s="328">
        <f t="shared" ref="U80" si="23">+S80+T80</f>
        <v>11074.18</v>
      </c>
      <c r="V80" s="460"/>
    </row>
    <row r="81" spans="1:22" ht="15" thickBot="1" x14ac:dyDescent="0.35">
      <c r="A81" s="48" t="s">
        <v>762</v>
      </c>
      <c r="B81" s="600"/>
      <c r="C81" s="318">
        <f>MAP!C86</f>
        <v>0</v>
      </c>
      <c r="D81" s="319">
        <f>MAP!D133</f>
        <v>0</v>
      </c>
      <c r="E81" s="319">
        <f>MAP!E133</f>
        <v>0</v>
      </c>
      <c r="F81" s="319">
        <f>MAP!F133</f>
        <v>0</v>
      </c>
      <c r="G81" s="319">
        <f>MAP!G133</f>
        <v>0</v>
      </c>
      <c r="H81" s="319">
        <f>MAP!H133</f>
        <v>0</v>
      </c>
      <c r="I81" s="319">
        <f>MAP!I133</f>
        <v>0</v>
      </c>
      <c r="J81" s="319">
        <f>MAP!J133</f>
        <v>0</v>
      </c>
      <c r="K81" s="319">
        <f>MAP!K133</f>
        <v>0</v>
      </c>
      <c r="L81" s="319">
        <f>MAP!L133</f>
        <v>0</v>
      </c>
      <c r="M81" s="319">
        <f>MAP!M133</f>
        <v>0</v>
      </c>
      <c r="N81" s="334">
        <f>MAP!N133</f>
        <v>0</v>
      </c>
      <c r="O81" s="327">
        <f>SUM(C81:E81)</f>
        <v>0</v>
      </c>
      <c r="P81" s="316">
        <f t="shared" si="9"/>
        <v>0</v>
      </c>
      <c r="Q81" s="316">
        <f t="shared" si="11"/>
        <v>0</v>
      </c>
      <c r="R81" s="316">
        <f t="shared" si="10"/>
        <v>0</v>
      </c>
      <c r="S81" s="316">
        <f t="shared" si="12"/>
        <v>0</v>
      </c>
      <c r="T81" s="316">
        <f t="shared" si="13"/>
        <v>0</v>
      </c>
      <c r="U81" s="328">
        <f t="shared" si="14"/>
        <v>0</v>
      </c>
      <c r="V81" s="460"/>
    </row>
    <row r="82" spans="1:22" ht="15" thickBot="1" x14ac:dyDescent="0.35">
      <c r="A82" s="271" t="s">
        <v>251</v>
      </c>
      <c r="B82" s="277"/>
      <c r="C82" s="330">
        <f>SUM(C34:C81)</f>
        <v>226859536.77999997</v>
      </c>
      <c r="D82" s="330">
        <f>SUM(D34:D81)</f>
        <v>249323231.80000004</v>
      </c>
      <c r="E82" s="330">
        <f t="shared" ref="E82:N82" si="24">SUM(E34:E81)</f>
        <v>213580078.19</v>
      </c>
      <c r="F82" s="330">
        <f t="shared" si="24"/>
        <v>243216198.46000004</v>
      </c>
      <c r="G82" s="330">
        <f t="shared" si="24"/>
        <v>228480314.14999998</v>
      </c>
      <c r="H82" s="330">
        <f t="shared" si="24"/>
        <v>203211986.74000004</v>
      </c>
      <c r="I82" s="330">
        <f t="shared" si="24"/>
        <v>291415330.12</v>
      </c>
      <c r="J82" s="330">
        <f t="shared" si="24"/>
        <v>214293356.30000001</v>
      </c>
      <c r="K82" s="330">
        <f t="shared" si="24"/>
        <v>210592313.38999993</v>
      </c>
      <c r="L82" s="330">
        <f t="shared" si="24"/>
        <v>0</v>
      </c>
      <c r="M82" s="330">
        <f t="shared" si="24"/>
        <v>0</v>
      </c>
      <c r="N82" s="330">
        <f t="shared" si="24"/>
        <v>0</v>
      </c>
      <c r="O82" s="321">
        <f t="shared" ref="O82:U82" si="25">SUM(O34:O81)</f>
        <v>689762846.77000022</v>
      </c>
      <c r="P82" s="321">
        <f t="shared" si="25"/>
        <v>674908499.35000014</v>
      </c>
      <c r="Q82" s="321">
        <f t="shared" si="25"/>
        <v>1364671346.1200004</v>
      </c>
      <c r="R82" s="321">
        <f t="shared" si="25"/>
        <v>716300999.8100003</v>
      </c>
      <c r="S82" s="321">
        <f t="shared" si="25"/>
        <v>2080972345.9300003</v>
      </c>
      <c r="T82" s="321">
        <f t="shared" si="25"/>
        <v>0</v>
      </c>
      <c r="U82" s="321">
        <f t="shared" si="25"/>
        <v>2080972345.9300003</v>
      </c>
      <c r="V82" s="460"/>
    </row>
    <row r="83" spans="1:22" x14ac:dyDescent="0.3">
      <c r="A83" s="278"/>
      <c r="B83" s="279"/>
      <c r="C83" s="331"/>
      <c r="D83" s="331"/>
      <c r="E83" s="331"/>
      <c r="F83" s="331"/>
      <c r="G83" s="331"/>
      <c r="H83" s="331"/>
      <c r="I83" s="331"/>
      <c r="J83" s="331"/>
      <c r="K83" s="331"/>
      <c r="L83" s="331"/>
      <c r="M83" s="331"/>
      <c r="N83" s="331"/>
      <c r="O83" s="331"/>
      <c r="P83" s="331"/>
      <c r="Q83" s="331"/>
      <c r="R83" s="331"/>
      <c r="S83" s="331"/>
      <c r="T83" s="331"/>
      <c r="U83" s="331"/>
      <c r="V83" s="460"/>
    </row>
    <row r="84" spans="1:22" ht="15" thickBot="1" x14ac:dyDescent="0.35">
      <c r="A84" s="268" t="s">
        <v>285</v>
      </c>
      <c r="B84" s="280"/>
      <c r="C84" s="332"/>
      <c r="D84" s="332"/>
      <c r="E84" s="332"/>
      <c r="F84" s="332"/>
      <c r="G84" s="332"/>
      <c r="H84" s="332"/>
      <c r="I84" s="332"/>
      <c r="J84" s="332"/>
      <c r="K84" s="332"/>
      <c r="L84" s="332"/>
      <c r="M84" s="332"/>
      <c r="N84" s="332"/>
      <c r="O84" s="332"/>
      <c r="P84" s="332"/>
      <c r="Q84" s="332"/>
      <c r="R84" s="332"/>
      <c r="S84" s="332"/>
      <c r="T84" s="332"/>
      <c r="U84" s="332"/>
      <c r="V84" s="460"/>
    </row>
    <row r="85" spans="1:22" x14ac:dyDescent="0.3">
      <c r="A85" s="49" t="s">
        <v>286</v>
      </c>
      <c r="B85" s="75"/>
      <c r="C85" s="481">
        <f>+MAP!C98+ACA!C97</f>
        <v>0</v>
      </c>
      <c r="D85" s="310">
        <f>+MAP!D98+ACA!D97</f>
        <v>0</v>
      </c>
      <c r="E85" s="310">
        <f>+MAP!E98+ACA!E97</f>
        <v>0</v>
      </c>
      <c r="F85" s="310">
        <f>+MAP!F98+ACA!F97</f>
        <v>0</v>
      </c>
      <c r="G85" s="310">
        <f>+MAP!G98+ACA!G97</f>
        <v>0</v>
      </c>
      <c r="H85" s="310">
        <f>+MAP!H98+ACA!H97</f>
        <v>0</v>
      </c>
      <c r="I85" s="310">
        <f>+MAP!I98+ACA!I97</f>
        <v>0</v>
      </c>
      <c r="J85" s="310">
        <f>+MAP!J98+ACA!J97</f>
        <v>0</v>
      </c>
      <c r="K85" s="310">
        <f>+MAP!K98+ACA!K97</f>
        <v>0</v>
      </c>
      <c r="L85" s="310">
        <f>+MAP!L98+ACA!L97</f>
        <v>0</v>
      </c>
      <c r="M85" s="310">
        <f>+MAP!M98+ACA!M97</f>
        <v>0</v>
      </c>
      <c r="N85" s="311">
        <f>+MAP!N98+ACA!N97</f>
        <v>0</v>
      </c>
      <c r="O85" s="312">
        <f>SUM(C85:E85)</f>
        <v>0</v>
      </c>
      <c r="P85" s="312">
        <f>SUM(F85:H85)</f>
        <v>0</v>
      </c>
      <c r="Q85" s="312">
        <f>+O85+P85</f>
        <v>0</v>
      </c>
      <c r="R85" s="312">
        <f>SUM(I85:K85)</f>
        <v>0</v>
      </c>
      <c r="S85" s="312">
        <f>+Q85+R85</f>
        <v>0</v>
      </c>
      <c r="T85" s="312">
        <f>SUM(L85:N85)</f>
        <v>0</v>
      </c>
      <c r="U85" s="324">
        <f>+S85+T85</f>
        <v>0</v>
      </c>
      <c r="V85" s="460"/>
    </row>
    <row r="86" spans="1:22" x14ac:dyDescent="0.3">
      <c r="A86" s="48" t="s">
        <v>287</v>
      </c>
      <c r="B86" s="582"/>
      <c r="C86" s="326">
        <f>+MAP!C98+ACA!C97</f>
        <v>0</v>
      </c>
      <c r="D86" s="315">
        <f>+MAP!D99+ACA!D98</f>
        <v>0</v>
      </c>
      <c r="E86" s="315">
        <f>+MAP!E99+ACA!E98</f>
        <v>0</v>
      </c>
      <c r="F86" s="315">
        <f>+MAP!F99+ACA!F97</f>
        <v>0</v>
      </c>
      <c r="G86" s="315">
        <f>+MAP!G99+ACA!G98</f>
        <v>0</v>
      </c>
      <c r="H86" s="315">
        <f>+MAP!H99+ACA!H98</f>
        <v>0</v>
      </c>
      <c r="I86" s="315">
        <f>+MAP!I99+ACA!I98</f>
        <v>0</v>
      </c>
      <c r="J86" s="315">
        <f>+MAP!J99+ACA!J98</f>
        <v>0</v>
      </c>
      <c r="K86" s="315">
        <f>+MAP!K99+ACA!K98</f>
        <v>0</v>
      </c>
      <c r="L86" s="315">
        <f>+MAP!L99+ACA!L98</f>
        <v>0</v>
      </c>
      <c r="M86" s="315">
        <f>+MAP!M99+ACA!M98</f>
        <v>0</v>
      </c>
      <c r="N86" s="328">
        <f>+MAP!N99+ACA!N98</f>
        <v>0</v>
      </c>
      <c r="O86" s="316">
        <f>SUM(C86:E86)</f>
        <v>0</v>
      </c>
      <c r="P86" s="316">
        <f>SUM(F86:H86)</f>
        <v>0</v>
      </c>
      <c r="Q86" s="316">
        <f>+O86+P86</f>
        <v>0</v>
      </c>
      <c r="R86" s="316">
        <f>SUM(I86:K86)</f>
        <v>0</v>
      </c>
      <c r="S86" s="316">
        <f>+Q86+R86</f>
        <v>0</v>
      </c>
      <c r="T86" s="316">
        <f>SUM(L86:N86)</f>
        <v>0</v>
      </c>
      <c r="U86" s="327">
        <f>+S86+T86</f>
        <v>0</v>
      </c>
      <c r="V86" s="460"/>
    </row>
    <row r="87" spans="1:22" x14ac:dyDescent="0.3">
      <c r="A87" s="583" t="s">
        <v>288</v>
      </c>
      <c r="B87" s="581"/>
      <c r="C87" s="580">
        <f>+MAP!C100</f>
        <v>510047973.32999998</v>
      </c>
      <c r="D87" s="578">
        <f>+MAP!D100</f>
        <v>877821563.96000004</v>
      </c>
      <c r="E87" s="578">
        <f>+MAP!E100</f>
        <v>513923848.19</v>
      </c>
      <c r="F87" s="578">
        <f>+MAP!F100</f>
        <v>620960900.75</v>
      </c>
      <c r="G87" s="578">
        <f>+MAP!G100</f>
        <v>968245903.96000004</v>
      </c>
      <c r="H87" s="578">
        <f>+MAP!H100</f>
        <v>505012749.23000002</v>
      </c>
      <c r="I87" s="578">
        <f>+MAP!I100</f>
        <v>538265649.50999999</v>
      </c>
      <c r="J87" s="578">
        <f>+MAP!J100</f>
        <v>859545768.88</v>
      </c>
      <c r="K87" s="578">
        <f>+MAP!K100</f>
        <v>788569182.91999996</v>
      </c>
      <c r="L87" s="578">
        <f>+MAP!L100</f>
        <v>0</v>
      </c>
      <c r="M87" s="578">
        <f>+MAP!M100</f>
        <v>0</v>
      </c>
      <c r="N87" s="328">
        <f>+MAP!N100</f>
        <v>0</v>
      </c>
      <c r="O87" s="316">
        <f>SUM(C87:E87)</f>
        <v>1901793385.48</v>
      </c>
      <c r="P87" s="577">
        <f>SUM(F87:H87)</f>
        <v>2094219553.9400001</v>
      </c>
      <c r="Q87" s="579">
        <f>+O87+P87</f>
        <v>3996012939.4200001</v>
      </c>
      <c r="R87" s="579">
        <f>SUM(I87:K87)</f>
        <v>2186380601.3099999</v>
      </c>
      <c r="S87" s="579">
        <f>+Q87+R87</f>
        <v>6182393540.7299995</v>
      </c>
      <c r="T87" s="316">
        <f>SUM(L87:N87)</f>
        <v>0</v>
      </c>
      <c r="U87" s="577">
        <f>+S87+T87</f>
        <v>6182393540.7299995</v>
      </c>
      <c r="V87" s="460"/>
    </row>
    <row r="88" spans="1:22" ht="15" thickBot="1" x14ac:dyDescent="0.35">
      <c r="A88" s="76" t="s">
        <v>289</v>
      </c>
      <c r="B88" s="281"/>
      <c r="C88" s="482">
        <f>+MAP!C65</f>
        <v>9252940.6300000008</v>
      </c>
      <c r="D88" s="319">
        <f>+MAP!D65</f>
        <v>9315616.8200000003</v>
      </c>
      <c r="E88" s="319">
        <f>+MAP!E65</f>
        <v>9225676.9499999993</v>
      </c>
      <c r="F88" s="319">
        <f>+MAP!F65</f>
        <v>9184003.0500000007</v>
      </c>
      <c r="G88" s="319">
        <f>+MAP!G65</f>
        <v>9006983.1600000001</v>
      </c>
      <c r="H88" s="319">
        <f>+MAP!H65</f>
        <v>8929876.3900000006</v>
      </c>
      <c r="I88" s="319">
        <f>+MAP!I65</f>
        <v>8916638.4399999995</v>
      </c>
      <c r="J88" s="319">
        <f>+MAP!J65</f>
        <v>8823201.6899999995</v>
      </c>
      <c r="K88" s="319">
        <f>+MAP!K65</f>
        <v>8694949.5999999996</v>
      </c>
      <c r="L88" s="319">
        <f>+MAP!L65</f>
        <v>0</v>
      </c>
      <c r="M88" s="319">
        <f>+MAP!M65</f>
        <v>0</v>
      </c>
      <c r="N88" s="320">
        <f>+MAP!N65</f>
        <v>0</v>
      </c>
      <c r="O88" s="329">
        <f>SUM(C88:E88)</f>
        <v>27794234.400000002</v>
      </c>
      <c r="P88" s="329">
        <f>SUM(F88:H88)</f>
        <v>27120862.600000001</v>
      </c>
      <c r="Q88" s="329">
        <f>+O88+P88</f>
        <v>54915097</v>
      </c>
      <c r="R88" s="329">
        <f>SUM(I88:K88)</f>
        <v>26434789.729999997</v>
      </c>
      <c r="S88" s="329">
        <f>+Q88+R88</f>
        <v>81349886.729999989</v>
      </c>
      <c r="T88" s="329">
        <f>SUM(L88:N88)</f>
        <v>0</v>
      </c>
      <c r="U88" s="584">
        <f>+S88+T88</f>
        <v>81349886.729999989</v>
      </c>
      <c r="V88" s="460"/>
    </row>
    <row r="89" spans="1:22" ht="15" thickBot="1" x14ac:dyDescent="0.35">
      <c r="A89" s="271" t="s">
        <v>251</v>
      </c>
      <c r="B89" s="272"/>
      <c r="C89" s="330">
        <f>SUM(C85:C88)</f>
        <v>519300913.95999998</v>
      </c>
      <c r="D89" s="330">
        <f>SUM(D85:D88)</f>
        <v>887137180.78000009</v>
      </c>
      <c r="E89" s="330">
        <f t="shared" ref="E89:U89" si="26">SUM(E85:E88)</f>
        <v>523149525.13999999</v>
      </c>
      <c r="F89" s="330">
        <f t="shared" si="26"/>
        <v>630144903.79999995</v>
      </c>
      <c r="G89" s="330">
        <f>SUM(G85:G88)</f>
        <v>977252887.12</v>
      </c>
      <c r="H89" s="330">
        <f t="shared" si="26"/>
        <v>513942625.62</v>
      </c>
      <c r="I89" s="330">
        <f t="shared" si="26"/>
        <v>547182287.95000005</v>
      </c>
      <c r="J89" s="330">
        <f>SUM(J85:J88)</f>
        <v>868368970.57000005</v>
      </c>
      <c r="K89" s="330">
        <f t="shared" si="26"/>
        <v>797264132.51999998</v>
      </c>
      <c r="L89" s="330">
        <f t="shared" si="26"/>
        <v>0</v>
      </c>
      <c r="M89" s="330">
        <f t="shared" si="26"/>
        <v>0</v>
      </c>
      <c r="N89" s="330">
        <f t="shared" si="26"/>
        <v>0</v>
      </c>
      <c r="O89" s="330">
        <f>SUM(O85:O88)</f>
        <v>1929587619.8800001</v>
      </c>
      <c r="P89" s="330">
        <f>SUM(P85:P88)</f>
        <v>2121340416.54</v>
      </c>
      <c r="Q89" s="330">
        <f t="shared" si="26"/>
        <v>4050928036.4200001</v>
      </c>
      <c r="R89" s="330">
        <f t="shared" si="26"/>
        <v>2212815391.04</v>
      </c>
      <c r="S89" s="330">
        <f t="shared" si="26"/>
        <v>6263743427.4599991</v>
      </c>
      <c r="T89" s="330">
        <f t="shared" si="26"/>
        <v>0</v>
      </c>
      <c r="U89" s="330">
        <f t="shared" si="26"/>
        <v>6263743427.4599991</v>
      </c>
      <c r="V89" s="460"/>
    </row>
    <row r="90" spans="1:22" x14ac:dyDescent="0.3">
      <c r="A90" s="278"/>
      <c r="B90" s="279"/>
      <c r="C90" s="331"/>
      <c r="D90" s="331"/>
      <c r="E90" s="331"/>
      <c r="F90" s="331"/>
      <c r="G90" s="331"/>
      <c r="H90" s="331"/>
      <c r="I90" s="331"/>
      <c r="J90" s="331"/>
      <c r="K90" s="331"/>
      <c r="L90" s="331"/>
      <c r="M90" s="331"/>
      <c r="N90" s="331"/>
      <c r="O90" s="331"/>
      <c r="P90" s="331"/>
      <c r="Q90" s="331"/>
      <c r="R90" s="331"/>
      <c r="S90" s="331"/>
      <c r="T90" s="331"/>
      <c r="U90" s="331"/>
      <c r="V90" s="460"/>
    </row>
    <row r="91" spans="1:22" ht="15" thickBot="1" x14ac:dyDescent="0.35">
      <c r="A91" s="268" t="s">
        <v>290</v>
      </c>
      <c r="B91" s="282"/>
      <c r="C91" s="335"/>
      <c r="D91" s="335"/>
      <c r="E91" s="335"/>
      <c r="F91" s="335"/>
      <c r="G91" s="335"/>
      <c r="H91" s="335"/>
      <c r="I91" s="335"/>
      <c r="J91" s="335"/>
      <c r="K91" s="335"/>
      <c r="L91" s="335"/>
      <c r="M91" s="335"/>
      <c r="N91" s="335"/>
      <c r="O91" s="335"/>
      <c r="P91" s="335"/>
      <c r="Q91" s="335"/>
      <c r="R91" s="335"/>
      <c r="S91" s="335"/>
      <c r="T91" s="335"/>
      <c r="U91" s="335"/>
      <c r="V91" s="460"/>
    </row>
    <row r="92" spans="1:22" x14ac:dyDescent="0.3">
      <c r="A92" s="49" t="s">
        <v>291</v>
      </c>
      <c r="B92" s="601"/>
      <c r="C92" s="309">
        <v>0</v>
      </c>
      <c r="D92" s="310">
        <v>0</v>
      </c>
      <c r="E92" s="310">
        <v>0</v>
      </c>
      <c r="F92" s="310">
        <v>0</v>
      </c>
      <c r="G92" s="310">
        <v>0</v>
      </c>
      <c r="H92" s="310">
        <v>0</v>
      </c>
      <c r="I92" s="310">
        <v>0</v>
      </c>
      <c r="J92" s="310">
        <v>0</v>
      </c>
      <c r="K92" s="310">
        <v>0</v>
      </c>
      <c r="L92" s="310">
        <v>0</v>
      </c>
      <c r="M92" s="310">
        <v>0</v>
      </c>
      <c r="N92" s="325">
        <v>0</v>
      </c>
      <c r="O92" s="312">
        <f t="shared" ref="O92:O105" si="27">SUM(C92:E92)</f>
        <v>0</v>
      </c>
      <c r="P92" s="324">
        <f t="shared" ref="P92:P105" si="28">SUM(F92:H92)</f>
        <v>0</v>
      </c>
      <c r="Q92" s="325">
        <f>+O92+P92</f>
        <v>0</v>
      </c>
      <c r="R92" s="325">
        <f t="shared" ref="R92:R105" si="29">SUM(I92:K92)</f>
        <v>0</v>
      </c>
      <c r="S92" s="325">
        <f>+Q92+R92</f>
        <v>0</v>
      </c>
      <c r="T92" s="312">
        <f>SUM(L92:N92)</f>
        <v>0</v>
      </c>
      <c r="U92" s="324">
        <f>+S92+T92</f>
        <v>0</v>
      </c>
      <c r="V92" s="460"/>
    </row>
    <row r="93" spans="1:22" x14ac:dyDescent="0.3">
      <c r="A93" s="48" t="s">
        <v>354</v>
      </c>
      <c r="B93" s="601"/>
      <c r="C93" s="314">
        <v>0</v>
      </c>
      <c r="D93" s="314">
        <v>137500</v>
      </c>
      <c r="E93" s="314">
        <v>0</v>
      </c>
      <c r="F93" s="314">
        <v>137500</v>
      </c>
      <c r="G93" s="314">
        <v>0</v>
      </c>
      <c r="H93" s="314">
        <v>0</v>
      </c>
      <c r="I93" s="314">
        <v>0</v>
      </c>
      <c r="J93" s="314">
        <v>137500</v>
      </c>
      <c r="K93" s="314">
        <v>0</v>
      </c>
      <c r="L93" s="314">
        <v>0</v>
      </c>
      <c r="M93" s="314">
        <v>0</v>
      </c>
      <c r="N93" s="328">
        <v>0</v>
      </c>
      <c r="O93" s="327">
        <f t="shared" si="27"/>
        <v>137500</v>
      </c>
      <c r="P93" s="327">
        <f t="shared" si="28"/>
        <v>137500</v>
      </c>
      <c r="Q93" s="327">
        <f>+O93+P93</f>
        <v>275000</v>
      </c>
      <c r="R93" s="327">
        <f t="shared" si="29"/>
        <v>137500</v>
      </c>
      <c r="S93" s="327">
        <f>+Q93+R93</f>
        <v>412500</v>
      </c>
      <c r="T93" s="327">
        <f>SUM(L93:N93)</f>
        <v>0</v>
      </c>
      <c r="U93" s="327">
        <f>+S93+T93</f>
        <v>412500</v>
      </c>
      <c r="V93" s="460"/>
    </row>
    <row r="94" spans="1:22" x14ac:dyDescent="0.3">
      <c r="A94" s="48" t="s">
        <v>292</v>
      </c>
      <c r="B94" s="601"/>
      <c r="C94" s="314">
        <v>0</v>
      </c>
      <c r="D94" s="315">
        <v>0</v>
      </c>
      <c r="E94" s="315">
        <v>0</v>
      </c>
      <c r="F94" s="315">
        <v>0</v>
      </c>
      <c r="G94" s="315">
        <v>0</v>
      </c>
      <c r="H94" s="315">
        <v>0</v>
      </c>
      <c r="I94" s="315">
        <v>0</v>
      </c>
      <c r="J94" s="315">
        <v>0</v>
      </c>
      <c r="K94" s="315">
        <v>0</v>
      </c>
      <c r="L94" s="315">
        <v>0</v>
      </c>
      <c r="M94" s="315">
        <v>0</v>
      </c>
      <c r="N94" s="328">
        <v>0</v>
      </c>
      <c r="O94" s="327">
        <f t="shared" si="27"/>
        <v>0</v>
      </c>
      <c r="P94" s="316">
        <f t="shared" si="28"/>
        <v>0</v>
      </c>
      <c r="Q94" s="316">
        <f>+O94+P94</f>
        <v>0</v>
      </c>
      <c r="R94" s="316">
        <f t="shared" si="29"/>
        <v>0</v>
      </c>
      <c r="S94" s="316">
        <f>+Q94+R94</f>
        <v>0</v>
      </c>
      <c r="T94" s="317">
        <f>SUM(L94:N94)</f>
        <v>0</v>
      </c>
      <c r="U94" s="316">
        <f>+S94+T94</f>
        <v>0</v>
      </c>
      <c r="V94" s="460"/>
    </row>
    <row r="95" spans="1:22" x14ac:dyDescent="0.3">
      <c r="A95" s="48" t="s">
        <v>293</v>
      </c>
      <c r="B95" s="601"/>
      <c r="C95" s="314">
        <f>MAP!C105</f>
        <v>450854.8</v>
      </c>
      <c r="D95" s="315">
        <f>MAP!D105</f>
        <v>487559.3</v>
      </c>
      <c r="E95" s="315">
        <f>MAP!E105</f>
        <v>479511.2</v>
      </c>
      <c r="F95" s="315">
        <f>MAP!F105</f>
        <v>431994.2</v>
      </c>
      <c r="G95" s="315">
        <f>MAP!G105</f>
        <v>495707.2</v>
      </c>
      <c r="H95" s="315">
        <f>MAP!H105</f>
        <v>492075.7</v>
      </c>
      <c r="I95" s="315">
        <f>MAP!I105</f>
        <v>487529.9</v>
      </c>
      <c r="J95" s="315">
        <f>MAP!J105</f>
        <v>500386.5</v>
      </c>
      <c r="K95" s="315">
        <f>MAP!K105</f>
        <v>551544.80000000005</v>
      </c>
      <c r="L95" s="315">
        <f>MAP!L105</f>
        <v>0</v>
      </c>
      <c r="M95" s="315">
        <f>MAP!M105</f>
        <v>0</v>
      </c>
      <c r="N95" s="328">
        <f>MAP!N105</f>
        <v>0</v>
      </c>
      <c r="O95" s="327">
        <f t="shared" si="27"/>
        <v>1417925.3</v>
      </c>
      <c r="P95" s="316">
        <f t="shared" si="28"/>
        <v>1419777.1</v>
      </c>
      <c r="Q95" s="316">
        <f>+O95+P95</f>
        <v>2837702.4000000004</v>
      </c>
      <c r="R95" s="316">
        <f t="shared" si="29"/>
        <v>1539461.2000000002</v>
      </c>
      <c r="S95" s="316">
        <f>+Q95+R95</f>
        <v>4377163.6000000006</v>
      </c>
      <c r="T95" s="317">
        <f>SUM(L95:N95)</f>
        <v>0</v>
      </c>
      <c r="U95" s="316">
        <f>+S95+T95</f>
        <v>4377163.6000000006</v>
      </c>
      <c r="V95" s="460"/>
    </row>
    <row r="96" spans="1:22" x14ac:dyDescent="0.3">
      <c r="A96" s="48" t="s">
        <v>294</v>
      </c>
      <c r="B96" s="601"/>
      <c r="C96" s="314">
        <f>+MAP!C108</f>
        <v>28284714.300000001</v>
      </c>
      <c r="D96" s="315">
        <f>+MAP!D108</f>
        <v>28238601.800000001</v>
      </c>
      <c r="E96" s="315">
        <f>+MAP!E108</f>
        <v>28269386.100000001</v>
      </c>
      <c r="F96" s="315">
        <f>+MAP!F108</f>
        <v>28319720.399999999</v>
      </c>
      <c r="G96" s="315">
        <f>+MAP!G108</f>
        <v>28261359.800000001</v>
      </c>
      <c r="H96" s="315">
        <f>+MAP!H108</f>
        <v>31487058.600000001</v>
      </c>
      <c r="I96" s="315">
        <f>+MAP!I108</f>
        <v>31021802.300000001</v>
      </c>
      <c r="J96" s="315">
        <f>+MAP!J108</f>
        <v>31244716.300000001</v>
      </c>
      <c r="K96" s="315">
        <f>+MAP!K108</f>
        <v>31061066.699999999</v>
      </c>
      <c r="L96" s="315">
        <f>+MAP!L108</f>
        <v>0</v>
      </c>
      <c r="M96" s="315">
        <f>+MAP!M108</f>
        <v>0</v>
      </c>
      <c r="N96" s="328">
        <f>+MAP!N108</f>
        <v>0</v>
      </c>
      <c r="O96" s="327">
        <f t="shared" si="27"/>
        <v>84792702.200000003</v>
      </c>
      <c r="P96" s="316">
        <f t="shared" si="28"/>
        <v>88068138.800000012</v>
      </c>
      <c r="Q96" s="316">
        <f>+O96+P96</f>
        <v>172860841</v>
      </c>
      <c r="R96" s="316">
        <f t="shared" si="29"/>
        <v>93327585.299999997</v>
      </c>
      <c r="S96" s="316">
        <f>+Q96+R96</f>
        <v>266188426.30000001</v>
      </c>
      <c r="T96" s="317">
        <f>SUM(L96:N96)</f>
        <v>0</v>
      </c>
      <c r="U96" s="316">
        <f>+S96+T96</f>
        <v>266188426.30000001</v>
      </c>
      <c r="V96" s="460"/>
    </row>
    <row r="97" spans="1:23" x14ac:dyDescent="0.3">
      <c r="A97" s="48" t="s">
        <v>295</v>
      </c>
      <c r="B97" s="601"/>
      <c r="C97" s="314">
        <f>+MAP!C107</f>
        <v>11692897.23</v>
      </c>
      <c r="D97" s="315">
        <f>+MAP!D107</f>
        <v>11757835.25</v>
      </c>
      <c r="E97" s="315">
        <f>+MAP!E107</f>
        <v>11765199.699999999</v>
      </c>
      <c r="F97" s="315">
        <f>+MAP!F107</f>
        <v>11839323.16</v>
      </c>
      <c r="G97" s="315">
        <f>+MAP!G107</f>
        <v>12006530.960000001</v>
      </c>
      <c r="H97" s="315">
        <f>+MAP!H107</f>
        <v>11896631.16</v>
      </c>
      <c r="I97" s="315">
        <f>+MAP!I107</f>
        <v>11852407.6</v>
      </c>
      <c r="J97" s="315">
        <f>+MAP!J107</f>
        <v>12359267.199999999</v>
      </c>
      <c r="K97" s="315">
        <f>+MAP!K107</f>
        <v>12388319.880000001</v>
      </c>
      <c r="L97" s="315">
        <f>+MAP!L107</f>
        <v>0</v>
      </c>
      <c r="M97" s="315">
        <f>+MAP!M107</f>
        <v>0</v>
      </c>
      <c r="N97" s="328">
        <f>+MAP!N107</f>
        <v>0</v>
      </c>
      <c r="O97" s="327">
        <f t="shared" si="27"/>
        <v>35215932.18</v>
      </c>
      <c r="P97" s="316">
        <f t="shared" si="28"/>
        <v>35742485.280000001</v>
      </c>
      <c r="Q97" s="316">
        <f t="shared" ref="Q97:Q105" si="30">+O97+P97</f>
        <v>70958417.460000008</v>
      </c>
      <c r="R97" s="316">
        <f t="shared" si="29"/>
        <v>36599994.68</v>
      </c>
      <c r="S97" s="316">
        <f t="shared" ref="S97:S105" si="31">+Q97+R97</f>
        <v>107558412.14000002</v>
      </c>
      <c r="T97" s="317">
        <f t="shared" ref="T97:T105" si="32">SUM(L97:N97)</f>
        <v>0</v>
      </c>
      <c r="U97" s="316">
        <f t="shared" ref="U97:U105" si="33">+S97+T97</f>
        <v>107558412.14000002</v>
      </c>
      <c r="V97" s="460"/>
    </row>
    <row r="98" spans="1:23" x14ac:dyDescent="0.3">
      <c r="A98" s="48" t="s">
        <v>296</v>
      </c>
      <c r="B98" s="601"/>
      <c r="C98" s="314">
        <v>0</v>
      </c>
      <c r="D98" s="314">
        <v>0</v>
      </c>
      <c r="E98" s="314">
        <v>0</v>
      </c>
      <c r="F98" s="314">
        <v>0</v>
      </c>
      <c r="G98" s="314">
        <v>0</v>
      </c>
      <c r="H98" s="314">
        <v>0</v>
      </c>
      <c r="I98" s="314">
        <v>0</v>
      </c>
      <c r="J98" s="314">
        <v>0</v>
      </c>
      <c r="K98" s="314">
        <v>0</v>
      </c>
      <c r="L98" s="314">
        <v>0</v>
      </c>
      <c r="M98" s="314">
        <v>0</v>
      </c>
      <c r="N98" s="328">
        <v>0</v>
      </c>
      <c r="O98" s="327">
        <f t="shared" si="27"/>
        <v>0</v>
      </c>
      <c r="P98" s="316">
        <f t="shared" si="28"/>
        <v>0</v>
      </c>
      <c r="Q98" s="316">
        <f t="shared" si="30"/>
        <v>0</v>
      </c>
      <c r="R98" s="316">
        <f t="shared" si="29"/>
        <v>0</v>
      </c>
      <c r="S98" s="316">
        <f t="shared" si="31"/>
        <v>0</v>
      </c>
      <c r="T98" s="317">
        <f t="shared" si="32"/>
        <v>0</v>
      </c>
      <c r="U98" s="316">
        <f t="shared" si="33"/>
        <v>0</v>
      </c>
      <c r="V98" s="460"/>
    </row>
    <row r="99" spans="1:23" x14ac:dyDescent="0.3">
      <c r="A99" s="48" t="s">
        <v>297</v>
      </c>
      <c r="B99" s="601"/>
      <c r="C99" s="314">
        <f>+MAP!C2</f>
        <v>369087.34</v>
      </c>
      <c r="D99" s="315">
        <f>+MAP!D2</f>
        <v>419055.13</v>
      </c>
      <c r="E99" s="315">
        <f>+MAP!E2</f>
        <v>371461.93</v>
      </c>
      <c r="F99" s="315">
        <f>+MAP!F2</f>
        <v>429650.08</v>
      </c>
      <c r="G99" s="315">
        <f>+MAP!G2</f>
        <v>377298.97</v>
      </c>
      <c r="H99" s="315">
        <f>+MAP!H2</f>
        <v>378831.25</v>
      </c>
      <c r="I99" s="315">
        <f>+MAP!I2</f>
        <v>416132.51</v>
      </c>
      <c r="J99" s="315">
        <f>+MAP!J2</f>
        <v>421238.58</v>
      </c>
      <c r="K99" s="315">
        <f>+MAP!K2</f>
        <v>396413.73</v>
      </c>
      <c r="L99" s="315">
        <f>+MAP!L2</f>
        <v>0</v>
      </c>
      <c r="M99" s="315">
        <f>+MAP!M2</f>
        <v>0</v>
      </c>
      <c r="N99" s="328">
        <f>+MAP!N2</f>
        <v>0</v>
      </c>
      <c r="O99" s="327">
        <f t="shared" si="27"/>
        <v>1159604.3999999999</v>
      </c>
      <c r="P99" s="316">
        <f t="shared" si="28"/>
        <v>1185780.3</v>
      </c>
      <c r="Q99" s="316">
        <f t="shared" si="30"/>
        <v>2345384.7000000002</v>
      </c>
      <c r="R99" s="316">
        <f t="shared" si="29"/>
        <v>1233784.82</v>
      </c>
      <c r="S99" s="316">
        <f t="shared" si="31"/>
        <v>3579169.5200000005</v>
      </c>
      <c r="T99" s="317">
        <f t="shared" si="32"/>
        <v>0</v>
      </c>
      <c r="U99" s="316">
        <f t="shared" si="33"/>
        <v>3579169.5200000005</v>
      </c>
      <c r="V99" s="460"/>
    </row>
    <row r="100" spans="1:23" x14ac:dyDescent="0.3">
      <c r="A100" s="48" t="s">
        <v>298</v>
      </c>
      <c r="B100" s="601"/>
      <c r="C100" s="314">
        <f>+MAP!C112</f>
        <v>-236153740.97999999</v>
      </c>
      <c r="D100" s="315">
        <f>+MAP!D112</f>
        <v>-15984653.6</v>
      </c>
      <c r="E100" s="315">
        <f>+MAP!E112</f>
        <v>123217541.36</v>
      </c>
      <c r="F100" s="315">
        <f>+MAP!F112</f>
        <v>-271169244.77999997</v>
      </c>
      <c r="G100" s="315">
        <f>+MAP!G112</f>
        <v>-2470941.19</v>
      </c>
      <c r="H100" s="315">
        <f>+MAP!H112</f>
        <v>112354587.56999999</v>
      </c>
      <c r="I100" s="315">
        <f>+MAP!I112</f>
        <v>-260218083.72</v>
      </c>
      <c r="J100" s="315">
        <f>+MAP!J112</f>
        <v>-18449167.809999999</v>
      </c>
      <c r="K100" s="315">
        <f>+MAP!K112</f>
        <v>170646454.44999999</v>
      </c>
      <c r="L100" s="315">
        <f>+MAP!L112</f>
        <v>0</v>
      </c>
      <c r="M100" s="315">
        <f>+MAP!M112</f>
        <v>0</v>
      </c>
      <c r="N100" s="328">
        <f>+MAP!N112</f>
        <v>0</v>
      </c>
      <c r="O100" s="327">
        <f t="shared" si="27"/>
        <v>-128920853.21999998</v>
      </c>
      <c r="P100" s="316">
        <f t="shared" si="28"/>
        <v>-161285598.39999998</v>
      </c>
      <c r="Q100" s="316">
        <f t="shared" si="30"/>
        <v>-290206451.61999995</v>
      </c>
      <c r="R100" s="316">
        <f t="shared" si="29"/>
        <v>-108020797.07999998</v>
      </c>
      <c r="S100" s="316">
        <f t="shared" si="31"/>
        <v>-398227248.69999993</v>
      </c>
      <c r="T100" s="317">
        <f t="shared" si="32"/>
        <v>0</v>
      </c>
      <c r="U100" s="316">
        <f t="shared" si="33"/>
        <v>-398227248.69999993</v>
      </c>
      <c r="V100" s="460"/>
    </row>
    <row r="101" spans="1:23" x14ac:dyDescent="0.3">
      <c r="A101" s="48" t="s">
        <v>770</v>
      </c>
      <c r="B101" s="601"/>
      <c r="C101" s="314">
        <f>MAP!C113</f>
        <v>0</v>
      </c>
      <c r="D101" s="395">
        <f>MAP!D113</f>
        <v>0</v>
      </c>
      <c r="E101" s="395">
        <f>MAP!E113</f>
        <v>0</v>
      </c>
      <c r="F101" s="395">
        <f>MAP!F113</f>
        <v>0</v>
      </c>
      <c r="G101" s="395">
        <f>MAP!G113</f>
        <v>0</v>
      </c>
      <c r="H101" s="395">
        <f>MAP!H113</f>
        <v>0</v>
      </c>
      <c r="I101" s="395">
        <f>MAP!I113</f>
        <v>0</v>
      </c>
      <c r="J101" s="395">
        <f>MAP!J113</f>
        <v>0</v>
      </c>
      <c r="K101" s="395">
        <f>MAP!K113</f>
        <v>0</v>
      </c>
      <c r="L101" s="395">
        <f>MAP!L113</f>
        <v>0</v>
      </c>
      <c r="M101" s="315">
        <v>0</v>
      </c>
      <c r="N101" s="328">
        <v>0</v>
      </c>
      <c r="O101" s="327">
        <f t="shared" si="27"/>
        <v>0</v>
      </c>
      <c r="P101" s="316">
        <f>SUM(F101:H101)</f>
        <v>0</v>
      </c>
      <c r="Q101" s="316">
        <f>+O101+P101</f>
        <v>0</v>
      </c>
      <c r="R101" s="316">
        <f>SUM(I101:K101)</f>
        <v>0</v>
      </c>
      <c r="S101" s="316">
        <f>+Q101+R101</f>
        <v>0</v>
      </c>
      <c r="T101" s="317">
        <f>SUM(L101:N101)</f>
        <v>0</v>
      </c>
      <c r="U101" s="316">
        <f>+S101+T101</f>
        <v>0</v>
      </c>
      <c r="V101" s="460"/>
    </row>
    <row r="102" spans="1:23" x14ac:dyDescent="0.3">
      <c r="A102" s="48" t="s">
        <v>299</v>
      </c>
      <c r="B102" s="601"/>
      <c r="C102" s="314">
        <f>MAP!C109</f>
        <v>2406835.2999999998</v>
      </c>
      <c r="D102" s="315">
        <f>'SUMMARY BY COS'!D107</f>
        <v>2387240</v>
      </c>
      <c r="E102" s="315">
        <f>'SUMMARY BY COS'!E107</f>
        <v>2372265.7000000002</v>
      </c>
      <c r="F102" s="315">
        <f>'SUMMARY BY COS'!F107</f>
        <v>2412481.2999999998</v>
      </c>
      <c r="G102" s="315">
        <f>'SUMMARY BY COS'!G107</f>
        <v>2432903.4</v>
      </c>
      <c r="H102" s="315">
        <f>'SUMMARY BY COS'!H107</f>
        <v>2673121.7999999998</v>
      </c>
      <c r="I102" s="315">
        <f>'SUMMARY BY COS'!I107</f>
        <v>2661409.1</v>
      </c>
      <c r="J102" s="315">
        <f>'SUMMARY BY COS'!J107</f>
        <v>2694727.8</v>
      </c>
      <c r="K102" s="315">
        <f>'SUMMARY BY COS'!K107</f>
        <v>2742407.3</v>
      </c>
      <c r="L102" s="315">
        <f>'SUMMARY BY COS'!L107</f>
        <v>0</v>
      </c>
      <c r="M102" s="315">
        <f>'SUMMARY BY COS'!M107</f>
        <v>0</v>
      </c>
      <c r="N102" s="328">
        <f>'SUMMARY BY COS'!N107</f>
        <v>0</v>
      </c>
      <c r="O102" s="327">
        <f t="shared" si="27"/>
        <v>7166341</v>
      </c>
      <c r="P102" s="316">
        <f t="shared" si="28"/>
        <v>7518506.4999999991</v>
      </c>
      <c r="Q102" s="316">
        <f t="shared" si="30"/>
        <v>14684847.5</v>
      </c>
      <c r="R102" s="316">
        <f t="shared" si="29"/>
        <v>8098544.2000000002</v>
      </c>
      <c r="S102" s="316">
        <f t="shared" si="31"/>
        <v>22783391.699999999</v>
      </c>
      <c r="T102" s="317">
        <f t="shared" si="32"/>
        <v>0</v>
      </c>
      <c r="U102" s="316">
        <f t="shared" si="33"/>
        <v>22783391.699999999</v>
      </c>
      <c r="V102" s="460"/>
    </row>
    <row r="103" spans="1:23" x14ac:dyDescent="0.3">
      <c r="A103" s="48" t="s">
        <v>300</v>
      </c>
      <c r="B103" s="601"/>
      <c r="C103" s="314">
        <v>0</v>
      </c>
      <c r="D103" s="315">
        <v>0</v>
      </c>
      <c r="E103" s="315">
        <v>0</v>
      </c>
      <c r="F103" s="315">
        <v>0</v>
      </c>
      <c r="G103" s="315">
        <v>0</v>
      </c>
      <c r="H103" s="315">
        <v>0</v>
      </c>
      <c r="I103" s="315">
        <v>0</v>
      </c>
      <c r="J103" s="315">
        <v>0</v>
      </c>
      <c r="K103" s="315">
        <v>0</v>
      </c>
      <c r="L103" s="315">
        <v>0</v>
      </c>
      <c r="M103" s="315">
        <v>0</v>
      </c>
      <c r="N103" s="328">
        <v>0</v>
      </c>
      <c r="O103" s="327">
        <f t="shared" si="27"/>
        <v>0</v>
      </c>
      <c r="P103" s="316">
        <f t="shared" si="28"/>
        <v>0</v>
      </c>
      <c r="Q103" s="316">
        <f t="shared" si="30"/>
        <v>0</v>
      </c>
      <c r="R103" s="316">
        <f t="shared" si="29"/>
        <v>0</v>
      </c>
      <c r="S103" s="316">
        <f t="shared" si="31"/>
        <v>0</v>
      </c>
      <c r="T103" s="317">
        <f t="shared" si="32"/>
        <v>0</v>
      </c>
      <c r="U103" s="316">
        <f t="shared" si="33"/>
        <v>0</v>
      </c>
      <c r="V103" s="460"/>
    </row>
    <row r="104" spans="1:23" x14ac:dyDescent="0.3">
      <c r="A104" s="74" t="s">
        <v>301</v>
      </c>
      <c r="B104" s="601"/>
      <c r="C104" s="314">
        <f>+MAP!C114</f>
        <v>-1400</v>
      </c>
      <c r="D104" s="315">
        <f>+MAP!D114</f>
        <v>0</v>
      </c>
      <c r="E104" s="315">
        <f>+MAP!E114</f>
        <v>0</v>
      </c>
      <c r="F104" s="315">
        <f>+MAP!F114</f>
        <v>-7000</v>
      </c>
      <c r="G104" s="315">
        <f>+MAP!G114</f>
        <v>0</v>
      </c>
      <c r="H104" s="315">
        <f>+MAP!H114</f>
        <v>0</v>
      </c>
      <c r="I104" s="315">
        <f>+MAP!I114</f>
        <v>-1600</v>
      </c>
      <c r="J104" s="315">
        <f>+MAP!J114</f>
        <v>0</v>
      </c>
      <c r="K104" s="315">
        <f>+MAP!K114</f>
        <v>0</v>
      </c>
      <c r="L104" s="315">
        <f>+MAP!L114</f>
        <v>0</v>
      </c>
      <c r="M104" s="315">
        <f>+MAP!M114</f>
        <v>0</v>
      </c>
      <c r="N104" s="328">
        <f>+MAP!N114</f>
        <v>0</v>
      </c>
      <c r="O104" s="327">
        <f t="shared" si="27"/>
        <v>-1400</v>
      </c>
      <c r="P104" s="316">
        <f t="shared" si="28"/>
        <v>-7000</v>
      </c>
      <c r="Q104" s="316">
        <f t="shared" si="30"/>
        <v>-8400</v>
      </c>
      <c r="R104" s="316">
        <f t="shared" si="29"/>
        <v>-1600</v>
      </c>
      <c r="S104" s="316">
        <f t="shared" si="31"/>
        <v>-10000</v>
      </c>
      <c r="T104" s="317">
        <f t="shared" si="32"/>
        <v>0</v>
      </c>
      <c r="U104" s="316">
        <f t="shared" si="33"/>
        <v>-10000</v>
      </c>
      <c r="V104" s="460"/>
    </row>
    <row r="105" spans="1:23" ht="15" thickBot="1" x14ac:dyDescent="0.35">
      <c r="A105" s="76" t="s">
        <v>302</v>
      </c>
      <c r="B105" s="601"/>
      <c r="C105" s="336">
        <f>SUM(MAP!C116+MAP!C117)</f>
        <v>-280560.81</v>
      </c>
      <c r="D105" s="336">
        <f>SUM(MAP!D116+MAP!D117)</f>
        <v>10229.99</v>
      </c>
      <c r="E105" s="333">
        <f>SUM(MAP!E116+MAP!E117)</f>
        <v>52905.7</v>
      </c>
      <c r="F105" s="333">
        <f>SUM(MAP!F116+MAP!F117)</f>
        <v>-1929602.73</v>
      </c>
      <c r="G105" s="333">
        <f>SUM(MAP!G116+MAP!G117)</f>
        <v>26396.400000000001</v>
      </c>
      <c r="H105" s="333">
        <f>SUM(MAP!H116+MAP!H117)</f>
        <v>-181569.08</v>
      </c>
      <c r="I105" s="333">
        <f>SUM(MAP!I116+MAP!I117)</f>
        <v>-330238.5</v>
      </c>
      <c r="J105" s="333">
        <f>SUM(MAP!J116+MAP!J117)</f>
        <v>968.78</v>
      </c>
      <c r="K105" s="333">
        <f>SUM(MAP!K116+MAP!K117)</f>
        <v>-3081697.38</v>
      </c>
      <c r="L105" s="333">
        <f>SUM(MAP!L116+MAP!L117)</f>
        <v>0</v>
      </c>
      <c r="M105" s="333">
        <f>SUM(MAP!M116+MAP!M117)</f>
        <v>0</v>
      </c>
      <c r="N105" s="576">
        <f>SUM(MAP!N116+MAP!N117)</f>
        <v>0</v>
      </c>
      <c r="O105" s="329">
        <f t="shared" si="27"/>
        <v>-217425.12</v>
      </c>
      <c r="P105" s="337">
        <f t="shared" si="28"/>
        <v>-2084775.4100000001</v>
      </c>
      <c r="Q105" s="337">
        <f t="shared" si="30"/>
        <v>-2302200.5300000003</v>
      </c>
      <c r="R105" s="337">
        <f t="shared" si="29"/>
        <v>-3410967.0999999996</v>
      </c>
      <c r="S105" s="337">
        <f t="shared" si="31"/>
        <v>-5713167.6299999999</v>
      </c>
      <c r="T105" s="338">
        <f t="shared" si="32"/>
        <v>0</v>
      </c>
      <c r="U105" s="337">
        <f t="shared" si="33"/>
        <v>-5713167.6299999999</v>
      </c>
      <c r="V105" s="460"/>
    </row>
    <row r="106" spans="1:23" ht="15" thickBot="1" x14ac:dyDescent="0.35">
      <c r="A106" s="284" t="s">
        <v>251</v>
      </c>
      <c r="B106" s="275"/>
      <c r="C106" s="321">
        <f>SUM(C92:C105)</f>
        <v>-193231312.81999999</v>
      </c>
      <c r="D106" s="321">
        <f t="shared" ref="D106:U106" si="34">SUM(D92:D105)</f>
        <v>27453367.870000001</v>
      </c>
      <c r="E106" s="321">
        <f t="shared" si="34"/>
        <v>166528271.68999997</v>
      </c>
      <c r="F106" s="321">
        <f t="shared" si="34"/>
        <v>-229535178.36999995</v>
      </c>
      <c r="G106" s="321">
        <f t="shared" si="34"/>
        <v>41129255.539999999</v>
      </c>
      <c r="H106" s="321">
        <f t="shared" si="34"/>
        <v>159100737</v>
      </c>
      <c r="I106" s="321">
        <f t="shared" si="34"/>
        <v>-214110640.81</v>
      </c>
      <c r="J106" s="321">
        <f t="shared" si="34"/>
        <v>28909637.350000001</v>
      </c>
      <c r="K106" s="321">
        <f t="shared" si="34"/>
        <v>214704509.48000002</v>
      </c>
      <c r="L106" s="321">
        <f t="shared" si="34"/>
        <v>0</v>
      </c>
      <c r="M106" s="321">
        <f t="shared" si="34"/>
        <v>0</v>
      </c>
      <c r="N106" s="321">
        <f t="shared" si="34"/>
        <v>0</v>
      </c>
      <c r="O106" s="339">
        <f t="shared" si="34"/>
        <v>750326.74000002921</v>
      </c>
      <c r="P106" s="321">
        <f t="shared" si="34"/>
        <v>-29305185.829999972</v>
      </c>
      <c r="Q106" s="321">
        <f t="shared" si="34"/>
        <v>-28554859.089999944</v>
      </c>
      <c r="R106" s="321">
        <f t="shared" si="34"/>
        <v>29503506.020000018</v>
      </c>
      <c r="S106" s="321">
        <f t="shared" si="34"/>
        <v>948646.93000013288</v>
      </c>
      <c r="T106" s="321">
        <f t="shared" si="34"/>
        <v>0</v>
      </c>
      <c r="U106" s="321">
        <f t="shared" si="34"/>
        <v>948646.93000013288</v>
      </c>
      <c r="V106" s="460"/>
    </row>
    <row r="107" spans="1:23" x14ac:dyDescent="0.3">
      <c r="A107" s="274"/>
      <c r="B107" s="275"/>
      <c r="C107" s="340"/>
      <c r="D107" s="340"/>
      <c r="E107" s="340"/>
      <c r="F107" s="340"/>
      <c r="G107" s="340"/>
      <c r="H107" s="340"/>
      <c r="I107" s="340"/>
      <c r="J107" s="340"/>
      <c r="K107" s="340"/>
      <c r="L107" s="340"/>
      <c r="M107" s="340" t="s">
        <v>767</v>
      </c>
      <c r="N107" s="340"/>
      <c r="O107" s="340"/>
      <c r="P107" s="340"/>
      <c r="Q107" s="340"/>
      <c r="R107" s="340"/>
      <c r="S107" s="340"/>
      <c r="T107" s="340"/>
      <c r="U107" s="340"/>
      <c r="V107" s="460"/>
    </row>
    <row r="108" spans="1:23" ht="15" thickBot="1" x14ac:dyDescent="0.35">
      <c r="A108" s="274"/>
      <c r="B108" s="275"/>
      <c r="C108" s="340"/>
      <c r="D108" s="340"/>
      <c r="E108" s="340"/>
      <c r="F108" s="340"/>
      <c r="G108" s="340"/>
      <c r="H108" s="340"/>
      <c r="I108" s="340"/>
      <c r="J108" s="340"/>
      <c r="K108" s="340"/>
      <c r="L108" s="340"/>
      <c r="M108" s="340"/>
      <c r="N108" s="340"/>
      <c r="O108" s="340"/>
      <c r="P108" s="340"/>
      <c r="Q108" s="340"/>
      <c r="R108" s="340"/>
      <c r="S108" s="340"/>
      <c r="T108" s="340"/>
      <c r="U108" s="340"/>
      <c r="V108" s="460"/>
    </row>
    <row r="109" spans="1:23" ht="15" thickBot="1" x14ac:dyDescent="0.35">
      <c r="A109" s="271" t="s">
        <v>321</v>
      </c>
      <c r="B109" s="285"/>
      <c r="C109" s="321">
        <f t="shared" ref="C109:K109" si="35">+C32+C82+C89+C106</f>
        <v>781821131.3499999</v>
      </c>
      <c r="D109" s="321">
        <f t="shared" si="35"/>
        <v>1437743339.9000001</v>
      </c>
      <c r="E109" s="321">
        <f t="shared" si="35"/>
        <v>1146031391.52</v>
      </c>
      <c r="F109" s="321">
        <f t="shared" si="35"/>
        <v>1315414535.6900001</v>
      </c>
      <c r="G109" s="321">
        <f t="shared" si="35"/>
        <v>1519893224.78</v>
      </c>
      <c r="H109" s="321">
        <f t="shared" si="35"/>
        <v>1112367909.1300001</v>
      </c>
      <c r="I109" s="321">
        <f t="shared" si="35"/>
        <v>893676810.97000003</v>
      </c>
      <c r="J109" s="321">
        <f t="shared" si="35"/>
        <v>1375143009.5599999</v>
      </c>
      <c r="K109" s="321">
        <f t="shared" si="35"/>
        <v>1487730414.8699999</v>
      </c>
      <c r="L109" s="321">
        <f t="shared" ref="L109:N109" si="36">+L32+L82+L89+L106</f>
        <v>0</v>
      </c>
      <c r="M109" s="321">
        <f t="shared" si="36"/>
        <v>0</v>
      </c>
      <c r="N109" s="321">
        <f t="shared" si="36"/>
        <v>0</v>
      </c>
      <c r="O109" s="321">
        <f>SUM(C109:E109)</f>
        <v>3365595862.77</v>
      </c>
      <c r="P109" s="321">
        <f>SUM(F109:H109)</f>
        <v>3947675669.6000004</v>
      </c>
      <c r="Q109" s="321">
        <f>+O109+P109</f>
        <v>7313271532.3700008</v>
      </c>
      <c r="R109" s="321">
        <f>SUM(I109:K109)</f>
        <v>3756550235.3999996</v>
      </c>
      <c r="S109" s="321">
        <f>+Q109+R109</f>
        <v>11069821767.77</v>
      </c>
      <c r="T109" s="321">
        <f>SUM(L109:N109)</f>
        <v>0</v>
      </c>
      <c r="U109" s="321">
        <f>+S109+T109</f>
        <v>11069821767.77</v>
      </c>
      <c r="V109" s="460"/>
      <c r="W109" s="283"/>
    </row>
    <row r="110" spans="1:23" ht="15" thickBot="1" x14ac:dyDescent="0.35">
      <c r="A110" s="274"/>
      <c r="B110" s="285"/>
      <c r="C110" s="322" t="s">
        <v>746</v>
      </c>
      <c r="D110" s="322"/>
      <c r="E110" s="322"/>
      <c r="F110" s="322"/>
      <c r="G110" s="322"/>
      <c r="H110" s="322"/>
      <c r="I110" s="322"/>
      <c r="J110" s="322"/>
      <c r="K110" s="322"/>
      <c r="L110" s="322"/>
      <c r="M110" s="322"/>
      <c r="N110" s="322"/>
      <c r="O110" s="322"/>
      <c r="P110" s="322"/>
      <c r="Q110" s="322"/>
      <c r="R110" s="322"/>
      <c r="S110" s="322"/>
      <c r="T110" s="322"/>
      <c r="U110" s="322"/>
      <c r="V110" s="460"/>
      <c r="W110" s="283"/>
    </row>
    <row r="111" spans="1:23" ht="15" thickBot="1" x14ac:dyDescent="0.35">
      <c r="A111" s="271" t="s">
        <v>312</v>
      </c>
      <c r="B111" s="279"/>
      <c r="C111" s="321">
        <f>+ACA!C114</f>
        <v>518306666.11000001</v>
      </c>
      <c r="D111" s="321">
        <f>+ACA!D114</f>
        <v>809985224.50999999</v>
      </c>
      <c r="E111" s="321">
        <f>+ACA!E114</f>
        <v>341141447.25</v>
      </c>
      <c r="F111" s="321">
        <f>+ACA!F114</f>
        <v>583201947.65999997</v>
      </c>
      <c r="G111" s="321">
        <f>+ACA!G114</f>
        <v>929810548.18000007</v>
      </c>
      <c r="H111" s="321">
        <f>+ACA!H114</f>
        <v>318582034.17999995</v>
      </c>
      <c r="I111" s="321">
        <f>+ACA!I114</f>
        <v>523329798.30000001</v>
      </c>
      <c r="J111" s="321">
        <f>+ACA!J114</f>
        <v>709689918.23000002</v>
      </c>
      <c r="K111" s="321">
        <f>+ACA!K114</f>
        <v>471735723.49999994</v>
      </c>
      <c r="L111" s="321">
        <f>+ACA!L114</f>
        <v>0</v>
      </c>
      <c r="M111" s="321">
        <f>+ACA!M114</f>
        <v>0</v>
      </c>
      <c r="N111" s="321">
        <f>+ACA!N114</f>
        <v>0</v>
      </c>
      <c r="O111" s="321">
        <f>SUM(C111:E111)</f>
        <v>1669433337.8699999</v>
      </c>
      <c r="P111" s="321">
        <f>SUM(F111:H111)</f>
        <v>1831594530.02</v>
      </c>
      <c r="Q111" s="321">
        <f>+O111+P111</f>
        <v>3501027867.8899999</v>
      </c>
      <c r="R111" s="321">
        <f>SUM(I111:K111)</f>
        <v>1704755440.03</v>
      </c>
      <c r="S111" s="321">
        <f>+Q111+R111</f>
        <v>5205783307.9200001</v>
      </c>
      <c r="T111" s="321">
        <f>SUM(L111:N111)</f>
        <v>0</v>
      </c>
      <c r="U111" s="321">
        <f>+S111+T111</f>
        <v>5205783307.9200001</v>
      </c>
      <c r="V111" s="460"/>
      <c r="W111" s="283"/>
    </row>
    <row r="112" spans="1:23" ht="15" thickBot="1" x14ac:dyDescent="0.35">
      <c r="A112" s="278"/>
      <c r="B112" s="279"/>
      <c r="C112" s="331"/>
      <c r="D112" s="331"/>
      <c r="E112" s="331"/>
      <c r="F112" s="331"/>
      <c r="G112" s="331"/>
      <c r="H112" s="331"/>
      <c r="I112" s="331"/>
      <c r="J112" s="331"/>
      <c r="K112" s="331"/>
      <c r="L112" s="331"/>
      <c r="M112" s="331"/>
      <c r="N112" s="331"/>
      <c r="O112" s="341"/>
      <c r="P112" s="341"/>
      <c r="Q112" s="341"/>
      <c r="R112" s="341"/>
      <c r="S112" s="341"/>
      <c r="T112" s="341"/>
      <c r="U112" s="340"/>
      <c r="V112" s="460"/>
      <c r="W112" s="283"/>
    </row>
    <row r="113" spans="1:23" ht="15" thickBot="1" x14ac:dyDescent="0.35">
      <c r="A113" s="271" t="s">
        <v>303</v>
      </c>
      <c r="B113" s="280"/>
      <c r="C113" s="321">
        <f>MCHIP!C113+SCHIP!C113</f>
        <v>45473581.180000007</v>
      </c>
      <c r="D113" s="398">
        <f>MCHIP!D113+SCHIP!D113</f>
        <v>67274073.780000001</v>
      </c>
      <c r="E113" s="321">
        <f>+MCHIP!E113+SCHIP!E113</f>
        <v>31380626.419999998</v>
      </c>
      <c r="F113" s="321">
        <f>+MCHIP!F113+SCHIP!F113</f>
        <v>48483898.190000005</v>
      </c>
      <c r="G113" s="321">
        <f>+MCHIP!G113+SCHIP!G113</f>
        <v>71943822.460000008</v>
      </c>
      <c r="H113" s="321">
        <f>+MCHIP!H113+SCHIP!H113</f>
        <v>29024393.66</v>
      </c>
      <c r="I113" s="321">
        <f>+MCHIP!I113+SCHIP!I113</f>
        <v>59893895.190000005</v>
      </c>
      <c r="J113" s="321">
        <f>+MCHIP!J113+SCHIP!J113</f>
        <v>62008281.670000002</v>
      </c>
      <c r="K113" s="321">
        <f>+MCHIP!K113+SCHIP!K113</f>
        <v>40713120.770000003</v>
      </c>
      <c r="L113" s="321">
        <f>+MCHIP!L113+SCHIP!L113</f>
        <v>0</v>
      </c>
      <c r="M113" s="321">
        <f>+MCHIP!M113+SCHIP!M113</f>
        <v>0</v>
      </c>
      <c r="N113" s="321">
        <f>+MCHIP!N113+SCHIP!N113</f>
        <v>0</v>
      </c>
      <c r="O113" s="321">
        <f>SUM(C113:E113)</f>
        <v>144128281.38</v>
      </c>
      <c r="P113" s="321">
        <f>SUM(F113:H113)</f>
        <v>149452114.31</v>
      </c>
      <c r="Q113" s="321">
        <f>+O113+P113</f>
        <v>293580395.69</v>
      </c>
      <c r="R113" s="321">
        <f>SUM(I113:K113)</f>
        <v>162615297.63000003</v>
      </c>
      <c r="S113" s="321">
        <f>+Q113+R113</f>
        <v>456195693.32000005</v>
      </c>
      <c r="T113" s="321">
        <f>SUM(L113:N113)</f>
        <v>0</v>
      </c>
      <c r="U113" s="321">
        <f>+S113+T113</f>
        <v>456195693.32000005</v>
      </c>
      <c r="V113" s="460"/>
      <c r="W113" s="283"/>
    </row>
    <row r="114" spans="1:23" ht="15" thickBot="1" x14ac:dyDescent="0.35">
      <c r="A114" s="278"/>
      <c r="B114" s="279"/>
      <c r="C114" s="331"/>
      <c r="D114" s="331"/>
      <c r="E114" s="331"/>
      <c r="F114" s="331"/>
      <c r="G114" s="331"/>
      <c r="H114" s="331"/>
      <c r="I114" s="331"/>
      <c r="J114" s="331"/>
      <c r="K114" s="331"/>
      <c r="L114" s="331"/>
      <c r="M114" s="331"/>
      <c r="N114" s="331"/>
      <c r="O114" s="331"/>
      <c r="P114" s="331"/>
      <c r="Q114" s="331"/>
      <c r="R114" s="331"/>
      <c r="S114" s="331"/>
      <c r="T114" s="331"/>
      <c r="U114" s="331"/>
      <c r="V114" s="460"/>
      <c r="W114" s="283"/>
    </row>
    <row r="115" spans="1:23" ht="15" thickBot="1" x14ac:dyDescent="0.35">
      <c r="A115" s="271" t="s">
        <v>304</v>
      </c>
      <c r="B115" s="285"/>
      <c r="C115" s="321">
        <f>+C109+C111+C113</f>
        <v>1345601378.6400001</v>
      </c>
      <c r="D115" s="398">
        <f t="shared" ref="D115:N115" si="37">+D109+D111+D113</f>
        <v>2315002638.1900001</v>
      </c>
      <c r="E115" s="398">
        <f t="shared" si="37"/>
        <v>1518553465.1900001</v>
      </c>
      <c r="F115" s="398">
        <f t="shared" si="37"/>
        <v>1947100381.54</v>
      </c>
      <c r="G115" s="398">
        <f t="shared" si="37"/>
        <v>2521647595.4200001</v>
      </c>
      <c r="H115" s="398">
        <f t="shared" si="37"/>
        <v>1459974336.97</v>
      </c>
      <c r="I115" s="398">
        <f t="shared" si="37"/>
        <v>1476900504.46</v>
      </c>
      <c r="J115" s="398">
        <f>+J109+J111+J113</f>
        <v>2146841209.46</v>
      </c>
      <c r="K115" s="398">
        <f t="shared" si="37"/>
        <v>2000179259.1399999</v>
      </c>
      <c r="L115" s="398">
        <f t="shared" si="37"/>
        <v>0</v>
      </c>
      <c r="M115" s="398">
        <f t="shared" si="37"/>
        <v>0</v>
      </c>
      <c r="N115" s="398">
        <f t="shared" si="37"/>
        <v>0</v>
      </c>
      <c r="O115" s="321">
        <f t="shared" ref="O115:U115" si="38">+O109+O111+O113</f>
        <v>5179157482.0199995</v>
      </c>
      <c r="P115" s="321">
        <f t="shared" si="38"/>
        <v>5928722313.9300013</v>
      </c>
      <c r="Q115" s="321">
        <f t="shared" si="38"/>
        <v>11107879795.950001</v>
      </c>
      <c r="R115" s="321">
        <f t="shared" si="38"/>
        <v>5623920973.0599995</v>
      </c>
      <c r="S115" s="321">
        <f t="shared" si="38"/>
        <v>16731800769.01</v>
      </c>
      <c r="T115" s="321">
        <f t="shared" si="38"/>
        <v>0</v>
      </c>
      <c r="U115" s="321">
        <f t="shared" si="38"/>
        <v>16731800769.01</v>
      </c>
      <c r="V115" s="460"/>
      <c r="W115" s="283"/>
    </row>
    <row r="116" spans="1:23" x14ac:dyDescent="0.3">
      <c r="A116" s="278"/>
      <c r="B116" s="279"/>
      <c r="C116" s="331"/>
      <c r="D116" s="331"/>
      <c r="E116" s="331"/>
      <c r="F116" s="331"/>
      <c r="G116" s="331"/>
      <c r="H116" s="331"/>
      <c r="I116" s="331"/>
      <c r="J116" s="331"/>
      <c r="K116" s="331"/>
      <c r="L116" s="331"/>
      <c r="M116" s="331"/>
      <c r="N116" s="331"/>
      <c r="O116" s="331"/>
      <c r="P116" s="331"/>
      <c r="Q116" s="331"/>
      <c r="R116" s="331"/>
      <c r="S116" s="331"/>
      <c r="T116" s="331"/>
      <c r="U116" s="331"/>
      <c r="V116" s="286"/>
    </row>
    <row r="117" spans="1:23" ht="15" thickBot="1" x14ac:dyDescent="0.35">
      <c r="A117" s="278"/>
      <c r="B117" s="279"/>
      <c r="C117" s="331"/>
      <c r="D117" s="331"/>
      <c r="E117" s="331"/>
      <c r="F117" s="331"/>
      <c r="G117" s="331"/>
      <c r="H117" s="331"/>
      <c r="I117" s="331"/>
      <c r="J117" s="331"/>
      <c r="K117" s="331"/>
      <c r="L117" s="331"/>
      <c r="M117" s="331"/>
      <c r="N117" s="331"/>
      <c r="O117" s="331"/>
      <c r="P117" s="331"/>
      <c r="Q117" s="331"/>
      <c r="R117" s="331"/>
      <c r="S117" s="331"/>
      <c r="T117" s="331"/>
      <c r="U117" s="331"/>
      <c r="V117" s="286"/>
    </row>
    <row r="118" spans="1:23" ht="53.25" customHeight="1" thickBot="1" x14ac:dyDescent="0.35">
      <c r="A118" s="278"/>
      <c r="B118" s="279"/>
      <c r="C118" s="331"/>
      <c r="D118" s="331"/>
      <c r="E118" s="331"/>
      <c r="F118" s="331"/>
      <c r="G118" s="331" t="s">
        <v>746</v>
      </c>
      <c r="H118" s="331"/>
      <c r="I118" s="331"/>
      <c r="J118" s="331"/>
      <c r="K118" s="331"/>
      <c r="L118" s="331"/>
      <c r="M118" s="331"/>
      <c r="N118" s="331"/>
      <c r="O118" s="342" t="s">
        <v>733</v>
      </c>
      <c r="P118" s="342" t="s">
        <v>734</v>
      </c>
      <c r="Q118" s="342" t="s">
        <v>735</v>
      </c>
      <c r="R118" s="342" t="s">
        <v>736</v>
      </c>
      <c r="S118" s="357" t="s">
        <v>737</v>
      </c>
      <c r="T118" s="342" t="s">
        <v>738</v>
      </c>
      <c r="U118" s="343" t="s">
        <v>758</v>
      </c>
      <c r="V118" s="286"/>
    </row>
    <row r="119" spans="1:23" ht="15" thickBot="1" x14ac:dyDescent="0.35">
      <c r="A119" s="271" t="s">
        <v>309</v>
      </c>
      <c r="B119" s="274"/>
      <c r="C119" s="483">
        <f t="shared" ref="C119:N119" si="39">SUM(C120:C123)</f>
        <v>1460435</v>
      </c>
      <c r="D119" s="344">
        <f t="shared" si="39"/>
        <v>1456724</v>
      </c>
      <c r="E119" s="344">
        <f t="shared" si="39"/>
        <v>1454907</v>
      </c>
      <c r="F119" s="344">
        <f t="shared" si="39"/>
        <v>1443573</v>
      </c>
      <c r="G119" s="344">
        <f t="shared" si="39"/>
        <v>1426954</v>
      </c>
      <c r="H119" s="344">
        <f t="shared" si="39"/>
        <v>1419601</v>
      </c>
      <c r="I119" s="344">
        <f t="shared" si="39"/>
        <v>1417622</v>
      </c>
      <c r="J119" s="344">
        <f t="shared" si="39"/>
        <v>1404326</v>
      </c>
      <c r="K119" s="344">
        <f t="shared" si="39"/>
        <v>1392368</v>
      </c>
      <c r="L119" s="344">
        <f t="shared" si="39"/>
        <v>0</v>
      </c>
      <c r="M119" s="344">
        <f t="shared" si="39"/>
        <v>0</v>
      </c>
      <c r="N119" s="344">
        <f t="shared" si="39"/>
        <v>0</v>
      </c>
      <c r="O119" s="344">
        <f>SUM(C119:E119)/3</f>
        <v>1457355.3333333333</v>
      </c>
      <c r="P119" s="344">
        <f>SUM(F119:H119)/3</f>
        <v>1430042.6666666667</v>
      </c>
      <c r="Q119" s="344">
        <f>(+O119+P119)/2</f>
        <v>1443699</v>
      </c>
      <c r="R119" s="344">
        <f>SUM(I119:K119)/3</f>
        <v>1404772</v>
      </c>
      <c r="S119" s="344">
        <f>(+O119+P119+R119)/3</f>
        <v>1430723.3333333333</v>
      </c>
      <c r="T119" s="344">
        <f>SUM(L119:N119)/1</f>
        <v>0</v>
      </c>
      <c r="U119" s="345">
        <f>SUM(C119:N119)/4</f>
        <v>3219127.5</v>
      </c>
      <c r="V119" s="287"/>
    </row>
    <row r="120" spans="1:23" ht="15" thickBot="1" x14ac:dyDescent="0.35">
      <c r="A120" s="274" t="s">
        <v>206</v>
      </c>
      <c r="B120" s="602"/>
      <c r="C120" s="589">
        <f>+'SUMMARY BY COS'!C121</f>
        <v>884157</v>
      </c>
      <c r="D120" s="592">
        <f>+'SUMMARY BY COS'!D121</f>
        <v>883703</v>
      </c>
      <c r="E120" s="592">
        <f>+'SUMMARY BY COS'!E121</f>
        <v>880500</v>
      </c>
      <c r="F120" s="592">
        <f>+'SUMMARY BY COS'!F121</f>
        <v>873129</v>
      </c>
      <c r="G120" s="592">
        <f>+'SUMMARY BY COS'!G121</f>
        <v>860505</v>
      </c>
      <c r="H120" s="592">
        <f>+'SUMMARY BY COS'!H121</f>
        <v>854829</v>
      </c>
      <c r="I120" s="592">
        <f>+'SUMMARY BY COS'!I121</f>
        <v>851650</v>
      </c>
      <c r="J120" s="592">
        <f>+'SUMMARY BY COS'!J121</f>
        <v>840281</v>
      </c>
      <c r="K120" s="592">
        <f>+'SUMMARY BY COS'!K121</f>
        <v>829735</v>
      </c>
      <c r="L120" s="592">
        <f>+'SUMMARY BY COS'!L121</f>
        <v>0</v>
      </c>
      <c r="M120" s="592">
        <f>+'SUMMARY BY COS'!M121</f>
        <v>0</v>
      </c>
      <c r="N120" s="592">
        <f>+'SUMMARY BY COS'!N121</f>
        <v>0</v>
      </c>
      <c r="O120" s="595">
        <f>SUM(C120:E120)/3</f>
        <v>882786.66666666663</v>
      </c>
      <c r="P120" s="344">
        <f>SUM(F120:H120)/3</f>
        <v>862821</v>
      </c>
      <c r="Q120" s="344">
        <f>(+O120+P120)/2</f>
        <v>872803.83333333326</v>
      </c>
      <c r="R120" s="344">
        <f>SUM(I120:K120)/3</f>
        <v>840555.33333333337</v>
      </c>
      <c r="S120" s="344">
        <f>(+O120+P120+R120)/3</f>
        <v>862054.33333333337</v>
      </c>
      <c r="T120" s="344">
        <f>SUM(L120:N120)/1</f>
        <v>0</v>
      </c>
      <c r="U120" s="345">
        <f>SUM(C120:N120)/4</f>
        <v>1939622.25</v>
      </c>
      <c r="V120" s="287"/>
    </row>
    <row r="121" spans="1:23" ht="15" thickBot="1" x14ac:dyDescent="0.35">
      <c r="A121" s="274" t="s">
        <v>312</v>
      </c>
      <c r="B121" s="602"/>
      <c r="C121" s="590">
        <f>+'SUMMARY BY COS'!C122</f>
        <v>464657</v>
      </c>
      <c r="D121" s="593">
        <f>+'SUMMARY BY COS'!D122</f>
        <v>460934</v>
      </c>
      <c r="E121" s="593">
        <f>+'SUMMARY BY COS'!E122</f>
        <v>460891</v>
      </c>
      <c r="F121" s="593">
        <f>+'SUMMARY BY COS'!F122</f>
        <v>457045</v>
      </c>
      <c r="G121" s="593">
        <f>+'SUMMARY BY COS'!G122</f>
        <v>454039</v>
      </c>
      <c r="H121" s="593">
        <f>+'SUMMARY BY COS'!H122</f>
        <v>452173</v>
      </c>
      <c r="I121" s="593">
        <f>+'SUMMARY BY COS'!I122</f>
        <v>451387</v>
      </c>
      <c r="J121" s="593">
        <f>+'SUMMARY BY COS'!J122</f>
        <v>450880</v>
      </c>
      <c r="K121" s="593">
        <f>+'SUMMARY BY COS'!K122</f>
        <v>449736</v>
      </c>
      <c r="L121" s="593">
        <f>+'SUMMARY BY COS'!L122</f>
        <v>0</v>
      </c>
      <c r="M121" s="593">
        <f>+'SUMMARY BY COS'!M122</f>
        <v>0</v>
      </c>
      <c r="N121" s="593">
        <f>+'SUMMARY BY COS'!N122</f>
        <v>0</v>
      </c>
      <c r="O121" s="595">
        <f>SUM(C121:E121)/3</f>
        <v>462160.66666666669</v>
      </c>
      <c r="P121" s="344">
        <f>SUM(F121:H121)/3</f>
        <v>454419</v>
      </c>
      <c r="Q121" s="344">
        <f>(+O121+P121)/2</f>
        <v>458289.83333333337</v>
      </c>
      <c r="R121" s="344">
        <f>SUM(I121:K121)/3</f>
        <v>450667.66666666669</v>
      </c>
      <c r="S121" s="586">
        <f>(+O121+P121+R121)/3</f>
        <v>455749.11111111118</v>
      </c>
      <c r="T121" s="344">
        <f>SUM(L121:N121)/1</f>
        <v>0</v>
      </c>
      <c r="U121" s="345">
        <f>SUM(C121:N121)/4</f>
        <v>1025435.5</v>
      </c>
      <c r="V121" s="287"/>
    </row>
    <row r="122" spans="1:23" ht="15" thickBot="1" x14ac:dyDescent="0.35">
      <c r="A122" s="274" t="s">
        <v>186</v>
      </c>
      <c r="B122" s="602"/>
      <c r="C122" s="591">
        <f>+'SUMMARY BY COS'!C123</f>
        <v>111621</v>
      </c>
      <c r="D122" s="594">
        <f>+'SUMMARY BY COS'!D123</f>
        <v>112087</v>
      </c>
      <c r="E122" s="594">
        <f>+'SUMMARY BY COS'!E123</f>
        <v>113516</v>
      </c>
      <c r="F122" s="594">
        <f>+'SUMMARY BY COS'!F123</f>
        <v>113399</v>
      </c>
      <c r="G122" s="594">
        <f>+'SUMMARY BY COS'!G123</f>
        <v>112410</v>
      </c>
      <c r="H122" s="594">
        <f>+'SUMMARY BY COS'!H123</f>
        <v>112599</v>
      </c>
      <c r="I122" s="594">
        <f>+'SUMMARY BY COS'!I123</f>
        <v>114585</v>
      </c>
      <c r="J122" s="594">
        <f>+'SUMMARY BY COS'!J123</f>
        <v>113165</v>
      </c>
      <c r="K122" s="594">
        <f>+'SUMMARY BY COS'!K123</f>
        <v>112897</v>
      </c>
      <c r="L122" s="594">
        <f>+'SUMMARY BY COS'!L123</f>
        <v>0</v>
      </c>
      <c r="M122" s="594">
        <f>+'SUMMARY BY COS'!M123</f>
        <v>0</v>
      </c>
      <c r="N122" s="594">
        <f>+'SUMMARY BY COS'!N123</f>
        <v>0</v>
      </c>
      <c r="O122" s="595">
        <f>SUM(C122:E122)/3</f>
        <v>112408</v>
      </c>
      <c r="P122" s="344">
        <f>SUM(F122:H122)/3</f>
        <v>112802.66666666667</v>
      </c>
      <c r="Q122" s="344">
        <f>(+O122+P122)/2</f>
        <v>112605.33333333334</v>
      </c>
      <c r="R122" s="586">
        <f>SUM(I122:K122)/3</f>
        <v>113549</v>
      </c>
      <c r="S122" s="586">
        <f>(+O122+P122+R122)/3</f>
        <v>112919.88888888889</v>
      </c>
      <c r="T122" s="586">
        <f>SUM(L122:N122)/1</f>
        <v>0</v>
      </c>
      <c r="U122" s="345">
        <f>SUM(C122:N122)/4</f>
        <v>254069.75</v>
      </c>
      <c r="V122" s="287"/>
    </row>
    <row r="123" spans="1:23" ht="15" thickBot="1" x14ac:dyDescent="0.35">
      <c r="A123" s="274"/>
      <c r="B123" s="274"/>
      <c r="C123" s="399"/>
      <c r="D123" s="330"/>
      <c r="E123" s="330"/>
      <c r="F123" s="330"/>
      <c r="G123" s="330"/>
      <c r="H123" s="330"/>
      <c r="I123" s="330"/>
      <c r="J123" s="330"/>
      <c r="K123" s="330"/>
      <c r="L123" s="330"/>
      <c r="M123" s="330"/>
      <c r="N123" s="330"/>
      <c r="O123" s="330"/>
      <c r="P123" s="330"/>
      <c r="Q123" s="330"/>
      <c r="R123" s="330"/>
      <c r="S123" s="330"/>
      <c r="T123" s="330"/>
      <c r="U123" s="330"/>
      <c r="V123" s="273"/>
    </row>
    <row r="124" spans="1:23" ht="15" thickBot="1" x14ac:dyDescent="0.35">
      <c r="A124" s="288"/>
      <c r="B124" s="288"/>
      <c r="C124" s="400"/>
      <c r="D124" s="346"/>
      <c r="E124" s="346"/>
      <c r="F124" s="346"/>
      <c r="G124" s="346"/>
      <c r="H124" s="346"/>
      <c r="I124" s="346"/>
      <c r="J124" s="346"/>
      <c r="K124" s="346"/>
      <c r="L124" s="346"/>
      <c r="M124" s="346"/>
      <c r="N124" s="346"/>
      <c r="O124" s="346"/>
      <c r="P124" s="346"/>
      <c r="Q124" s="346"/>
      <c r="R124" s="346"/>
      <c r="S124" s="346"/>
      <c r="T124" s="346"/>
      <c r="U124" s="346"/>
      <c r="V124" s="51"/>
    </row>
    <row r="125" spans="1:23" ht="15" thickBot="1" x14ac:dyDescent="0.35">
      <c r="A125" s="289" t="s">
        <v>310</v>
      </c>
      <c r="B125" s="290"/>
      <c r="C125" s="401">
        <f t="shared" ref="C125:N125" si="40">+C115/C119</f>
        <v>921.37026203836535</v>
      </c>
      <c r="D125" s="347">
        <f t="shared" si="40"/>
        <v>1589.1841132500049</v>
      </c>
      <c r="E125" s="347">
        <f t="shared" si="40"/>
        <v>1043.7460711853059</v>
      </c>
      <c r="F125" s="347">
        <f t="shared" si="40"/>
        <v>1348.8063170619012</v>
      </c>
      <c r="G125" s="347">
        <f t="shared" si="40"/>
        <v>1767.1540886531732</v>
      </c>
      <c r="H125" s="347">
        <f t="shared" si="40"/>
        <v>1028.4399186602434</v>
      </c>
      <c r="I125" s="347">
        <f t="shared" si="40"/>
        <v>1041.8154518341278</v>
      </c>
      <c r="J125" s="347">
        <f t="shared" si="40"/>
        <v>1528.7342180234505</v>
      </c>
      <c r="K125" s="347">
        <f t="shared" si="40"/>
        <v>1436.5306148518207</v>
      </c>
      <c r="L125" s="347" t="e">
        <f t="shared" si="40"/>
        <v>#DIV/0!</v>
      </c>
      <c r="M125" s="347" t="e">
        <f t="shared" si="40"/>
        <v>#DIV/0!</v>
      </c>
      <c r="N125" s="347" t="e">
        <f t="shared" si="40"/>
        <v>#DIV/0!</v>
      </c>
      <c r="O125" s="347">
        <f>(+O115/O119)/3</f>
        <v>1184.6018523096402</v>
      </c>
      <c r="P125" s="348">
        <f>(+P115/P119)/3</f>
        <v>1381.9453204962649</v>
      </c>
      <c r="Q125" s="348">
        <f>(+Q115/Q119)/6</f>
        <v>1282.3402241914694</v>
      </c>
      <c r="R125" s="348">
        <f>(+R115/R119)/3</f>
        <v>1334.4801322587105</v>
      </c>
      <c r="S125" s="348">
        <f>(+S115/S119)/9</f>
        <v>1299.4049450518814</v>
      </c>
      <c r="T125" s="348" t="e">
        <f>(+T115/T119)/1</f>
        <v>#DIV/0!</v>
      </c>
      <c r="U125" s="348">
        <f>(+U115/U119)/9</f>
        <v>577.51330891194721</v>
      </c>
      <c r="V125" s="291"/>
    </row>
    <row r="126" spans="1:23" ht="15" thickBot="1" x14ac:dyDescent="0.35">
      <c r="A126" s="292" t="s">
        <v>206</v>
      </c>
      <c r="B126" s="603"/>
      <c r="C126" s="402">
        <f>+C109/C120</f>
        <v>884.25599904768035</v>
      </c>
      <c r="D126" s="349">
        <f>+D109/D120</f>
        <v>1626.9531051722129</v>
      </c>
      <c r="E126" s="349">
        <f>+E109/E120</f>
        <v>1301.5688716865418</v>
      </c>
      <c r="F126" s="349">
        <f>+F109/F120</f>
        <v>1506.5523372720411</v>
      </c>
      <c r="G126" s="349">
        <f>+G109/G120</f>
        <v>1766.2805268766597</v>
      </c>
      <c r="H126" s="349">
        <f t="shared" ref="H126:M126" si="41">+H109/H120</f>
        <v>1301.2753534683545</v>
      </c>
      <c r="I126" s="349">
        <f t="shared" si="41"/>
        <v>1049.3475147889392</v>
      </c>
      <c r="J126" s="349">
        <f t="shared" si="41"/>
        <v>1636.5275539492145</v>
      </c>
      <c r="K126" s="349">
        <f t="shared" si="41"/>
        <v>1793.0187528186709</v>
      </c>
      <c r="L126" s="349" t="e">
        <f t="shared" si="41"/>
        <v>#DIV/0!</v>
      </c>
      <c r="M126" s="349" t="e">
        <f t="shared" si="41"/>
        <v>#DIV/0!</v>
      </c>
      <c r="N126" s="349" t="e">
        <f>MAP!N130</f>
        <v>#DIV/0!</v>
      </c>
      <c r="O126" s="347">
        <f>(+O109/O120)/3</f>
        <v>1270.8226460035646</v>
      </c>
      <c r="P126" s="347">
        <f>(+P109/P120)/3</f>
        <v>1525.1041523869571</v>
      </c>
      <c r="Q126" s="347">
        <f>(+Q109/Q120)/6</f>
        <v>1396.5092065112765</v>
      </c>
      <c r="R126" s="347">
        <f>(+R109/R120)/3</f>
        <v>1489.7096742391734</v>
      </c>
      <c r="S126" s="347">
        <f>(+S109/S120)/9</f>
        <v>1426.80124541905</v>
      </c>
      <c r="T126" s="347" t="e">
        <f>(+T109/T120)/1</f>
        <v>#DIV/0!</v>
      </c>
      <c r="U126" s="347">
        <f>(+U109/U120)/9</f>
        <v>634.13388685291113</v>
      </c>
      <c r="V126" s="291"/>
    </row>
    <row r="127" spans="1:23" ht="15" thickBot="1" x14ac:dyDescent="0.35">
      <c r="A127" s="292" t="s">
        <v>312</v>
      </c>
      <c r="B127" s="603"/>
      <c r="C127" s="403">
        <f t="shared" ref="C127:N127" si="42">+C111/C121</f>
        <v>1115.4607938974341</v>
      </c>
      <c r="D127" s="350">
        <f t="shared" si="42"/>
        <v>1757.2694236268098</v>
      </c>
      <c r="E127" s="350">
        <f t="shared" si="42"/>
        <v>740.17814895495894</v>
      </c>
      <c r="F127" s="350">
        <f t="shared" si="42"/>
        <v>1276.0274101237296</v>
      </c>
      <c r="G127" s="350">
        <f t="shared" si="42"/>
        <v>2047.8649371089268</v>
      </c>
      <c r="H127" s="350">
        <f t="shared" si="42"/>
        <v>704.55784440910884</v>
      </c>
      <c r="I127" s="350">
        <f t="shared" si="42"/>
        <v>1159.3816354923824</v>
      </c>
      <c r="J127" s="350">
        <f t="shared" si="42"/>
        <v>1574.0106419224628</v>
      </c>
      <c r="K127" s="350">
        <f t="shared" si="42"/>
        <v>1048.9169724015865</v>
      </c>
      <c r="L127" s="350" t="e">
        <f t="shared" si="42"/>
        <v>#DIV/0!</v>
      </c>
      <c r="M127" s="350" t="e">
        <f t="shared" si="42"/>
        <v>#DIV/0!</v>
      </c>
      <c r="N127" s="350" t="e">
        <f t="shared" si="42"/>
        <v>#DIV/0!</v>
      </c>
      <c r="O127" s="347">
        <f>(+O111/O121)/3</f>
        <v>1204.0786233575334</v>
      </c>
      <c r="P127" s="588">
        <f>(+P111/P121)/3</f>
        <v>1343.5430957038914</v>
      </c>
      <c r="Q127" s="588">
        <f>(+Q111/Q121)/6</f>
        <v>1273.2218832005508</v>
      </c>
      <c r="R127" s="588">
        <f>(+R111/R121)/3</f>
        <v>1260.9109891250241</v>
      </c>
      <c r="S127" s="588">
        <f>(+S111/S121)/9</f>
        <v>1269.1640059077336</v>
      </c>
      <c r="T127" s="588" t="e">
        <f>(+T111/T121)/1</f>
        <v>#DIV/0!</v>
      </c>
      <c r="U127" s="588">
        <f>(+U111/U121)/9</f>
        <v>564.07289151454836</v>
      </c>
      <c r="V127" s="291"/>
    </row>
    <row r="128" spans="1:23" ht="15" thickBot="1" x14ac:dyDescent="0.35">
      <c r="A128" s="292" t="s">
        <v>186</v>
      </c>
      <c r="B128" s="603"/>
      <c r="C128" s="404">
        <f t="shared" ref="C128:N128" si="43">+C113/C122</f>
        <v>407.39270549448588</v>
      </c>
      <c r="D128" s="351">
        <f t="shared" si="43"/>
        <v>600.19515001739717</v>
      </c>
      <c r="E128" s="351">
        <f t="shared" si="43"/>
        <v>276.44232020155749</v>
      </c>
      <c r="F128" s="351">
        <f t="shared" si="43"/>
        <v>427.55137338071768</v>
      </c>
      <c r="G128" s="351">
        <f t="shared" si="43"/>
        <v>640.01265421225878</v>
      </c>
      <c r="H128" s="351">
        <f t="shared" si="43"/>
        <v>257.76777466940206</v>
      </c>
      <c r="I128" s="351">
        <f t="shared" si="43"/>
        <v>522.70275507265353</v>
      </c>
      <c r="J128" s="351">
        <f t="shared" si="43"/>
        <v>547.94575769893515</v>
      </c>
      <c r="K128" s="351">
        <f t="shared" si="43"/>
        <v>360.62181253709139</v>
      </c>
      <c r="L128" s="351" t="e">
        <f t="shared" si="43"/>
        <v>#DIV/0!</v>
      </c>
      <c r="M128" s="351" t="e">
        <f t="shared" si="43"/>
        <v>#DIV/0!</v>
      </c>
      <c r="N128" s="351" t="e">
        <f t="shared" si="43"/>
        <v>#DIV/0!</v>
      </c>
      <c r="O128" s="347">
        <f>(+O113/O122)/3</f>
        <v>427.39627482029749</v>
      </c>
      <c r="P128" s="587">
        <f>(+P113/P122)/3</f>
        <v>441.63292330559557</v>
      </c>
      <c r="Q128" s="587">
        <f>(+Q113/Q122)/6</f>
        <v>434.52707345122786</v>
      </c>
      <c r="R128" s="587">
        <f>(+R113/R122)/3</f>
        <v>477.37187654668918</v>
      </c>
      <c r="S128" s="587">
        <f>(+S113/S122)/9</f>
        <v>448.88824163443309</v>
      </c>
      <c r="T128" s="587" t="e">
        <f>(+T113/T122)/1</f>
        <v>#DIV/0!</v>
      </c>
      <c r="U128" s="352">
        <f>(+U113/U122)/9</f>
        <v>199.50588517085919</v>
      </c>
      <c r="V128" s="291"/>
    </row>
    <row r="129" spans="1:22" ht="15" thickBot="1" x14ac:dyDescent="0.35">
      <c r="A129" s="292"/>
      <c r="B129" s="290"/>
      <c r="C129" s="330"/>
      <c r="D129" s="330"/>
      <c r="E129" s="330"/>
      <c r="F129" s="330"/>
      <c r="G129" s="330"/>
      <c r="H129" s="330"/>
      <c r="I129" s="330"/>
      <c r="J129" s="330"/>
      <c r="K129" s="330"/>
      <c r="L129" s="330"/>
      <c r="M129" s="330"/>
      <c r="N129" s="330"/>
      <c r="O129" s="330"/>
      <c r="P129" s="330"/>
      <c r="Q129" s="330"/>
      <c r="R129" s="330"/>
      <c r="S129" s="330"/>
      <c r="T129" s="330"/>
      <c r="U129" s="352"/>
      <c r="V129" s="273"/>
    </row>
    <row r="130" spans="1:22" x14ac:dyDescent="0.3">
      <c r="A130" s="15"/>
      <c r="B130" s="15"/>
      <c r="C130" s="307"/>
      <c r="D130" s="307"/>
      <c r="E130" s="307"/>
      <c r="F130" s="307"/>
      <c r="G130" s="307"/>
      <c r="H130" s="307"/>
      <c r="I130" s="307"/>
      <c r="J130" s="307"/>
      <c r="K130" s="307"/>
      <c r="L130" s="307"/>
      <c r="M130" s="307"/>
      <c r="N130" s="307"/>
      <c r="O130" s="307"/>
      <c r="P130" s="307"/>
      <c r="Q130" s="307"/>
      <c r="R130" s="307"/>
      <c r="S130" s="307"/>
      <c r="T130" s="307"/>
      <c r="U130" s="307"/>
      <c r="V130" s="73"/>
    </row>
    <row r="131" spans="1:22" x14ac:dyDescent="0.3">
      <c r="A131" s="292" t="s">
        <v>793</v>
      </c>
      <c r="B131" s="15"/>
      <c r="C131" s="490">
        <v>22236427.359999999</v>
      </c>
      <c r="D131" s="490">
        <v>30073620.300000001</v>
      </c>
      <c r="E131" s="490">
        <v>16727788.439999999</v>
      </c>
      <c r="F131" s="490">
        <v>28435098.719999999</v>
      </c>
      <c r="G131" s="490">
        <v>23985386.829999998</v>
      </c>
      <c r="H131" s="490">
        <v>22225498.43</v>
      </c>
      <c r="I131" s="490">
        <v>20265963.219999999</v>
      </c>
      <c r="J131" s="490">
        <v>22082228.960000001</v>
      </c>
      <c r="K131" s="490">
        <v>22205197.030000001</v>
      </c>
      <c r="L131" s="490">
        <v>0</v>
      </c>
      <c r="M131" s="490">
        <v>0</v>
      </c>
      <c r="N131" s="490">
        <v>0</v>
      </c>
      <c r="O131" s="490">
        <f>SUM(C131:E131)</f>
        <v>69037836.099999994</v>
      </c>
      <c r="P131" s="490">
        <f>SUM(F131:H131)</f>
        <v>74645983.979999989</v>
      </c>
      <c r="Q131" s="490">
        <f>+O131+P131</f>
        <v>143683820.07999998</v>
      </c>
      <c r="R131" s="490">
        <f>SUM(I131:K131)</f>
        <v>64553389.210000001</v>
      </c>
      <c r="S131" s="490">
        <f>+Q131+R131</f>
        <v>208237209.28999999</v>
      </c>
      <c r="T131" s="490">
        <f>SUM(L131:N131)</f>
        <v>0</v>
      </c>
      <c r="U131" s="490">
        <f>+S131+T131</f>
        <v>208237209.28999999</v>
      </c>
      <c r="V131" s="73"/>
    </row>
    <row r="132" spans="1:22" x14ac:dyDescent="0.3">
      <c r="A132" s="292" t="s">
        <v>792</v>
      </c>
      <c r="B132" s="15"/>
      <c r="C132" s="490">
        <f>(C115+C131)/C119</f>
        <v>936.59615525511231</v>
      </c>
      <c r="D132" s="490">
        <f t="shared" ref="D132:N132" si="44">(D115+D131)/D119</f>
        <v>1609.828806616765</v>
      </c>
      <c r="E132" s="490">
        <f t="shared" si="44"/>
        <v>1055.2435678912811</v>
      </c>
      <c r="F132" s="490">
        <f t="shared" si="44"/>
        <v>1368.5040384241047</v>
      </c>
      <c r="G132" s="490">
        <f t="shared" si="44"/>
        <v>1783.9628903594651</v>
      </c>
      <c r="H132" s="490">
        <f t="shared" si="44"/>
        <v>1044.0960772780522</v>
      </c>
      <c r="I132" s="490">
        <f t="shared" si="44"/>
        <v>1056.1111972585077</v>
      </c>
      <c r="J132" s="490">
        <f t="shared" si="44"/>
        <v>1544.458650213697</v>
      </c>
      <c r="K132" s="490">
        <f t="shared" si="44"/>
        <v>1452.4784081291725</v>
      </c>
      <c r="L132" s="490" t="e">
        <f t="shared" si="44"/>
        <v>#DIV/0!</v>
      </c>
      <c r="M132" s="490" t="e">
        <f t="shared" si="44"/>
        <v>#DIV/0!</v>
      </c>
      <c r="N132" s="490" t="e">
        <f t="shared" si="44"/>
        <v>#DIV/0!</v>
      </c>
      <c r="O132" s="490">
        <f>((O115+O131)/O119)/3</f>
        <v>1200.392518804611</v>
      </c>
      <c r="P132" s="490">
        <f>((P115+P131)/P119)/3</f>
        <v>1399.3447976167611</v>
      </c>
      <c r="Q132" s="490">
        <f>((Q115+Q131)/Q119)/6</f>
        <v>1298.9276869151165</v>
      </c>
      <c r="R132" s="490">
        <f>((R115+R131)/R119)/3</f>
        <v>1349.79777555124</v>
      </c>
      <c r="S132" s="490">
        <f>((S115+S131)/S119)/9</f>
        <v>1315.5768122185282</v>
      </c>
      <c r="T132" s="490" t="e">
        <f>((T115+T131)/T119)/1</f>
        <v>#DIV/0!</v>
      </c>
      <c r="U132" s="490">
        <f>((U115+U131)/U119)/9</f>
        <v>584.70080543045697</v>
      </c>
      <c r="V132" s="73"/>
    </row>
    <row r="133" spans="1:22" x14ac:dyDescent="0.3">
      <c r="A133" s="292"/>
      <c r="B133" s="15"/>
      <c r="C133" s="490"/>
      <c r="D133" s="490"/>
      <c r="E133" s="490"/>
      <c r="F133" s="490"/>
      <c r="G133" s="490"/>
      <c r="H133" s="490"/>
      <c r="I133" s="490"/>
      <c r="J133" s="490"/>
      <c r="K133" s="490"/>
      <c r="L133" s="490"/>
      <c r="M133" s="490"/>
      <c r="N133" s="490"/>
      <c r="O133" s="490"/>
      <c r="P133" s="490"/>
      <c r="Q133" s="490"/>
      <c r="R133" s="491"/>
      <c r="S133" s="490"/>
      <c r="T133" s="491"/>
      <c r="U133" s="490"/>
      <c r="V133" s="73"/>
    </row>
    <row r="134" spans="1:22" ht="27" customHeight="1" x14ac:dyDescent="0.3">
      <c r="A134" s="303" t="s">
        <v>305</v>
      </c>
      <c r="B134" s="303"/>
      <c r="C134" s="346"/>
      <c r="D134" s="346"/>
      <c r="E134" s="353"/>
      <c r="F134" s="353"/>
      <c r="G134" s="353"/>
      <c r="H134" s="353"/>
      <c r="I134" s="353"/>
      <c r="J134" s="353"/>
      <c r="K134" s="353"/>
      <c r="L134" s="353"/>
      <c r="M134" s="353"/>
      <c r="N134" s="353"/>
      <c r="O134" s="353"/>
      <c r="P134" s="353"/>
      <c r="Q134" s="353"/>
      <c r="R134" s="353"/>
      <c r="S134" s="353"/>
      <c r="T134" s="353"/>
      <c r="U134" s="353"/>
      <c r="V134" s="52"/>
    </row>
    <row r="135" spans="1:22" ht="26.25" customHeight="1" x14ac:dyDescent="0.3">
      <c r="A135" s="303" t="s">
        <v>306</v>
      </c>
      <c r="B135" s="303"/>
      <c r="C135" s="346"/>
      <c r="D135" s="346"/>
      <c r="E135" s="353"/>
      <c r="F135" s="353"/>
      <c r="G135" s="353"/>
      <c r="H135" s="353"/>
      <c r="I135" s="353"/>
      <c r="J135" s="353"/>
      <c r="K135" s="353"/>
      <c r="L135" s="353"/>
      <c r="M135" s="353"/>
      <c r="N135" s="353"/>
      <c r="O135" s="353"/>
      <c r="P135" s="353"/>
      <c r="Q135" s="353"/>
      <c r="R135" s="353"/>
      <c r="S135" s="353"/>
      <c r="T135" s="353"/>
      <c r="U135" s="346"/>
      <c r="V135" s="293"/>
    </row>
    <row r="136" spans="1:22" x14ac:dyDescent="0.3">
      <c r="A136" s="278"/>
      <c r="B136" s="278"/>
      <c r="C136" s="335"/>
      <c r="D136" s="335"/>
      <c r="E136" s="346"/>
      <c r="F136" s="346"/>
      <c r="G136" s="346"/>
      <c r="H136" s="346"/>
      <c r="I136" s="346"/>
      <c r="J136" s="346"/>
      <c r="K136" s="346"/>
      <c r="L136" s="346"/>
      <c r="M136" s="346"/>
      <c r="N136" s="346"/>
      <c r="O136" s="346"/>
      <c r="P136" s="346"/>
      <c r="Q136" s="346"/>
      <c r="R136" s="346"/>
      <c r="S136" s="346"/>
      <c r="T136" s="346"/>
      <c r="U136" s="346"/>
      <c r="V136" s="51"/>
    </row>
    <row r="137" spans="1:22" x14ac:dyDescent="0.3">
      <c r="A137" s="278"/>
      <c r="B137" s="278"/>
      <c r="C137" s="335"/>
      <c r="D137" s="335"/>
      <c r="E137" s="346"/>
      <c r="F137" s="346"/>
      <c r="G137" s="346"/>
      <c r="H137" s="346"/>
      <c r="I137" s="346"/>
      <c r="J137" s="346"/>
      <c r="K137" s="346"/>
      <c r="L137" s="346"/>
      <c r="M137" s="346"/>
      <c r="N137" s="346"/>
      <c r="O137" s="346"/>
      <c r="P137" s="346"/>
      <c r="Q137" s="346"/>
      <c r="R137" s="346"/>
      <c r="S137" s="346"/>
      <c r="T137" s="346"/>
      <c r="U137" s="346"/>
      <c r="V137" s="51"/>
    </row>
    <row r="138" spans="1:22" x14ac:dyDescent="0.3">
      <c r="A138" s="15"/>
      <c r="B138" s="278"/>
      <c r="C138" s="335"/>
      <c r="D138" s="335"/>
      <c r="E138" s="346"/>
      <c r="F138" s="346"/>
      <c r="G138" s="346"/>
      <c r="H138" s="346"/>
      <c r="I138" s="346"/>
      <c r="J138" s="346"/>
      <c r="K138" s="346"/>
      <c r="L138" s="346"/>
      <c r="M138" s="346"/>
      <c r="N138" s="346"/>
      <c r="O138" s="346"/>
      <c r="P138" s="346"/>
      <c r="Q138" s="346"/>
      <c r="R138" s="346"/>
      <c r="S138" s="346"/>
      <c r="T138" s="346"/>
      <c r="U138" s="346"/>
      <c r="V138" s="51"/>
    </row>
    <row r="139" spans="1:22" x14ac:dyDescent="0.3">
      <c r="A139" s="15"/>
      <c r="B139" s="15"/>
      <c r="C139" s="335"/>
      <c r="D139" s="335"/>
      <c r="E139" s="346"/>
      <c r="F139" s="346"/>
      <c r="G139" s="346"/>
      <c r="H139" s="346"/>
      <c r="I139" s="346"/>
      <c r="J139" s="346"/>
      <c r="K139" s="346"/>
      <c r="L139" s="346"/>
      <c r="M139" s="346"/>
      <c r="N139" s="346"/>
      <c r="O139" s="346"/>
      <c r="P139" s="346"/>
      <c r="Q139" s="346"/>
      <c r="R139" s="346"/>
      <c r="S139" s="346"/>
      <c r="T139" s="346"/>
      <c r="U139" s="346"/>
      <c r="V139" s="293"/>
    </row>
    <row r="140" spans="1:22" x14ac:dyDescent="0.3">
      <c r="A140" s="278"/>
      <c r="B140" s="278"/>
      <c r="C140" s="335"/>
      <c r="D140" s="335"/>
      <c r="E140" s="346"/>
      <c r="F140" s="346"/>
      <c r="G140" s="346"/>
      <c r="H140" s="346"/>
      <c r="I140" s="346"/>
      <c r="J140" s="346"/>
      <c r="K140" s="346"/>
      <c r="L140" s="346"/>
      <c r="M140" s="346"/>
      <c r="N140" s="346"/>
      <c r="O140" s="346"/>
      <c r="P140" s="346"/>
      <c r="Q140" s="346"/>
      <c r="R140" s="346"/>
      <c r="S140" s="346"/>
      <c r="T140" s="346"/>
      <c r="U140" s="346"/>
      <c r="V140" s="51"/>
    </row>
    <row r="141" spans="1:22" x14ac:dyDescent="0.3">
      <c r="A141" s="236"/>
      <c r="B141" s="15"/>
      <c r="C141" s="346"/>
      <c r="D141" s="346"/>
      <c r="E141" s="346"/>
      <c r="F141" s="346"/>
      <c r="G141" s="346"/>
      <c r="H141" s="346"/>
      <c r="I141" s="346"/>
      <c r="J141" s="346"/>
      <c r="K141" s="346"/>
      <c r="L141" s="346"/>
      <c r="M141" s="346"/>
      <c r="N141" s="346"/>
      <c r="O141" s="346"/>
      <c r="P141" s="346"/>
      <c r="Q141" s="346"/>
      <c r="R141" s="346"/>
      <c r="S141" s="346"/>
      <c r="T141" s="346"/>
      <c r="U141" s="346"/>
      <c r="V141" s="51"/>
    </row>
    <row r="142" spans="1:22" x14ac:dyDescent="0.3">
      <c r="A142" s="236"/>
      <c r="B142" s="15"/>
      <c r="C142" s="346"/>
      <c r="D142" s="346"/>
      <c r="E142" s="346"/>
      <c r="F142" s="346"/>
      <c r="G142" s="346"/>
      <c r="H142" s="346"/>
      <c r="I142" s="346"/>
      <c r="J142" s="346"/>
      <c r="K142" s="346"/>
      <c r="L142" s="346"/>
      <c r="M142" s="346"/>
      <c r="N142" s="346"/>
      <c r="O142" s="346"/>
      <c r="P142" s="346"/>
      <c r="Q142" s="346"/>
      <c r="R142" s="346"/>
      <c r="S142" s="346"/>
      <c r="T142" s="346"/>
      <c r="U142" s="346"/>
      <c r="V142" s="51"/>
    </row>
    <row r="143" spans="1:22" x14ac:dyDescent="0.3">
      <c r="A143" s="236"/>
      <c r="B143" s="15"/>
      <c r="C143" s="346"/>
      <c r="D143" s="346"/>
      <c r="E143" s="346"/>
      <c r="F143" s="346"/>
      <c r="G143" s="346"/>
      <c r="H143" s="346"/>
      <c r="I143" s="346"/>
      <c r="J143" s="346"/>
      <c r="K143" s="346"/>
      <c r="L143" s="346"/>
      <c r="M143" s="346"/>
      <c r="N143" s="346"/>
      <c r="O143" s="346"/>
      <c r="P143" s="346"/>
      <c r="Q143" s="346"/>
      <c r="R143" s="346"/>
      <c r="S143" s="346"/>
      <c r="T143" s="346"/>
      <c r="U143" s="346"/>
      <c r="V143" s="51"/>
    </row>
    <row r="144" spans="1:22" x14ac:dyDescent="0.3">
      <c r="A144" s="236"/>
      <c r="B144" s="15"/>
      <c r="C144" s="346"/>
      <c r="D144" s="346"/>
      <c r="E144" s="346"/>
      <c r="F144" s="346"/>
      <c r="G144" s="346"/>
      <c r="H144" s="346"/>
      <c r="I144" s="346"/>
      <c r="J144" s="346"/>
      <c r="K144" s="346"/>
      <c r="L144" s="346"/>
      <c r="M144" s="346"/>
      <c r="N144" s="346"/>
      <c r="O144" s="346"/>
      <c r="P144" s="346"/>
      <c r="Q144" s="346"/>
      <c r="R144" s="346"/>
      <c r="S144" s="346"/>
      <c r="T144" s="346"/>
      <c r="U144" s="346"/>
      <c r="V144" s="51"/>
    </row>
    <row r="145" spans="1:22" x14ac:dyDescent="0.3">
      <c r="A145" s="236"/>
      <c r="B145" s="15"/>
      <c r="C145" s="346"/>
      <c r="D145" s="346"/>
      <c r="E145" s="346"/>
      <c r="F145" s="346"/>
      <c r="G145" s="346"/>
      <c r="H145" s="346"/>
      <c r="I145" s="346" t="s">
        <v>746</v>
      </c>
      <c r="J145" s="346"/>
      <c r="K145" s="346"/>
      <c r="L145" s="346"/>
      <c r="M145" s="346"/>
      <c r="N145" s="346"/>
      <c r="O145" s="346"/>
      <c r="P145" s="346"/>
      <c r="Q145" s="346"/>
      <c r="R145" s="346"/>
      <c r="S145" s="346"/>
      <c r="T145" s="346"/>
      <c r="U145" s="346"/>
      <c r="V145" s="51"/>
    </row>
    <row r="146" spans="1:22" x14ac:dyDescent="0.3">
      <c r="A146" s="236"/>
      <c r="B146" s="15"/>
      <c r="C146" s="346"/>
      <c r="D146" s="346"/>
      <c r="E146" s="346"/>
      <c r="F146" s="346"/>
      <c r="G146" s="346"/>
      <c r="H146" s="346"/>
      <c r="I146" s="346"/>
      <c r="J146" s="346"/>
      <c r="K146" s="346"/>
      <c r="L146" s="346"/>
      <c r="M146" s="346"/>
      <c r="N146" s="346"/>
      <c r="O146" s="346"/>
      <c r="P146" s="346"/>
      <c r="Q146" s="346"/>
      <c r="R146" s="346"/>
      <c r="S146" s="346"/>
      <c r="T146" s="346"/>
      <c r="U146" s="346"/>
      <c r="V146" s="51"/>
    </row>
  </sheetData>
  <printOptions horizontalCentered="1" verticalCentered="1"/>
  <pageMargins left="0.25" right="0.25" top="0.75" bottom="0.75" header="0.3" footer="0.3"/>
  <pageSetup paperSize="5" scale="33" fitToHeight="0" orientation="landscape" r:id="rId1"/>
  <rowBreaks count="2" manualBreakCount="2">
    <brk id="32" max="16383" man="1"/>
    <brk id="83" max="16383" man="1"/>
  </rowBreaks>
  <ignoredErrors>
    <ignoredError sqref="T25:T27 R26:R28 T7 R8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402"/>
  <sheetViews>
    <sheetView workbookViewId="0">
      <selection activeCell="A3" sqref="A3"/>
    </sheetView>
  </sheetViews>
  <sheetFormatPr defaultRowHeight="14.4" x14ac:dyDescent="0.3"/>
  <cols>
    <col min="1" max="1" width="42.33203125" customWidth="1"/>
    <col min="2" max="2" width="42.33203125" style="180" customWidth="1"/>
    <col min="3" max="3" width="8" customWidth="1"/>
    <col min="4" max="4" width="20.33203125" style="85" customWidth="1"/>
    <col min="5" max="5" width="19" style="85" customWidth="1"/>
    <col min="6" max="6" width="20.33203125" style="85" customWidth="1"/>
    <col min="7" max="7" width="19" style="85" customWidth="1"/>
    <col min="8" max="8" width="20.33203125" style="85" customWidth="1"/>
    <col min="9" max="9" width="12.5546875" customWidth="1"/>
    <col min="10" max="10" width="12.5546875" bestFit="1" customWidth="1"/>
    <col min="11" max="11" width="12.44140625" bestFit="1" customWidth="1"/>
  </cols>
  <sheetData>
    <row r="1" spans="1:9" x14ac:dyDescent="0.3">
      <c r="A1" s="114"/>
      <c r="B1" s="173"/>
      <c r="C1" s="115"/>
      <c r="D1" s="116" t="s">
        <v>394</v>
      </c>
      <c r="E1" s="116"/>
      <c r="F1" s="116"/>
      <c r="G1" s="116"/>
      <c r="H1" s="117"/>
    </row>
    <row r="2" spans="1:9" x14ac:dyDescent="0.3">
      <c r="A2" s="118"/>
      <c r="D2" s="93" t="s">
        <v>395</v>
      </c>
      <c r="E2" s="93"/>
      <c r="F2" s="93"/>
      <c r="G2" s="93"/>
      <c r="H2" s="119"/>
    </row>
    <row r="3" spans="1:9" x14ac:dyDescent="0.3">
      <c r="A3" s="118" t="s">
        <v>584</v>
      </c>
      <c r="D3" s="93"/>
      <c r="E3" s="120" t="s">
        <v>396</v>
      </c>
      <c r="F3" s="93"/>
      <c r="G3" s="93"/>
      <c r="H3" s="119"/>
    </row>
    <row r="4" spans="1:9" x14ac:dyDescent="0.3">
      <c r="A4" s="121" t="s">
        <v>397</v>
      </c>
      <c r="C4" s="122" t="s">
        <v>397</v>
      </c>
      <c r="D4" s="123" t="s">
        <v>397</v>
      </c>
      <c r="E4" s="123" t="s">
        <v>397</v>
      </c>
      <c r="F4" s="123" t="s">
        <v>397</v>
      </c>
      <c r="G4" s="123" t="s">
        <v>397</v>
      </c>
      <c r="H4" s="124" t="s">
        <v>397</v>
      </c>
    </row>
    <row r="5" spans="1:9" x14ac:dyDescent="0.3">
      <c r="A5" s="118" t="s">
        <v>398</v>
      </c>
      <c r="C5" s="125"/>
      <c r="D5" s="126" t="s">
        <v>185</v>
      </c>
      <c r="E5" s="126" t="s">
        <v>185</v>
      </c>
      <c r="F5" s="126" t="s">
        <v>399</v>
      </c>
      <c r="G5" s="126" t="s">
        <v>185</v>
      </c>
      <c r="H5" s="127" t="s">
        <v>400</v>
      </c>
      <c r="I5" s="111"/>
    </row>
    <row r="6" spans="1:9" x14ac:dyDescent="0.3">
      <c r="A6" s="118"/>
      <c r="C6" s="125"/>
      <c r="D6" s="126" t="s">
        <v>401</v>
      </c>
      <c r="E6" s="126" t="s">
        <v>402</v>
      </c>
      <c r="F6" s="126" t="s">
        <v>402</v>
      </c>
      <c r="G6" s="126" t="s">
        <v>403</v>
      </c>
      <c r="H6" s="127" t="s">
        <v>404</v>
      </c>
      <c r="I6" s="90"/>
    </row>
    <row r="7" spans="1:9" x14ac:dyDescent="0.3">
      <c r="A7" s="118"/>
      <c r="C7" s="125"/>
      <c r="D7" s="126" t="s">
        <v>405</v>
      </c>
      <c r="E7" s="126" t="s">
        <v>406</v>
      </c>
      <c r="F7" s="93"/>
      <c r="G7" s="126" t="s">
        <v>406</v>
      </c>
      <c r="H7" s="127" t="s">
        <v>407</v>
      </c>
      <c r="I7" s="90"/>
    </row>
    <row r="8" spans="1:9" x14ac:dyDescent="0.3">
      <c r="A8" s="121" t="s">
        <v>397</v>
      </c>
      <c r="C8" s="122" t="s">
        <v>397</v>
      </c>
      <c r="D8" s="123" t="s">
        <v>397</v>
      </c>
      <c r="E8" s="123" t="s">
        <v>397</v>
      </c>
      <c r="F8" s="123" t="s">
        <v>397</v>
      </c>
      <c r="G8" s="123" t="s">
        <v>397</v>
      </c>
      <c r="H8" s="124" t="s">
        <v>397</v>
      </c>
    </row>
    <row r="9" spans="1:9" ht="15.6" x14ac:dyDescent="0.3">
      <c r="A9" s="118" t="s">
        <v>408</v>
      </c>
      <c r="B9" s="180" t="str">
        <f>C9</f>
        <v>00</v>
      </c>
      <c r="C9" s="128" t="s">
        <v>409</v>
      </c>
      <c r="D9" s="93"/>
      <c r="E9" s="93">
        <v>136581.82999999999</v>
      </c>
      <c r="F9" s="93">
        <v>136581.82999999999</v>
      </c>
      <c r="G9" s="93">
        <v>0</v>
      </c>
      <c r="H9" s="119">
        <v>136581.82999999999</v>
      </c>
      <c r="I9" s="112"/>
    </row>
    <row r="10" spans="1:9" ht="15.6" x14ac:dyDescent="0.3">
      <c r="A10" s="118" t="s">
        <v>410</v>
      </c>
      <c r="B10" s="180" t="str">
        <f t="shared" ref="B10:B73" si="0">C10</f>
        <v>0201A</v>
      </c>
      <c r="C10" s="129" t="s">
        <v>411</v>
      </c>
      <c r="D10" s="93">
        <v>11695023.33</v>
      </c>
      <c r="E10" s="93">
        <v>0</v>
      </c>
      <c r="F10" s="93">
        <v>11695023.33</v>
      </c>
      <c r="G10" s="93">
        <v>0</v>
      </c>
      <c r="H10" s="119">
        <v>11695023.33</v>
      </c>
      <c r="I10" s="112"/>
    </row>
    <row r="11" spans="1:9" ht="15.6" x14ac:dyDescent="0.3">
      <c r="A11" s="118" t="s">
        <v>410</v>
      </c>
      <c r="B11" s="180" t="str">
        <f t="shared" si="0"/>
        <v>0237</v>
      </c>
      <c r="C11" s="129" t="s">
        <v>412</v>
      </c>
      <c r="D11" s="93">
        <v>256896.2</v>
      </c>
      <c r="E11" s="93">
        <v>0</v>
      </c>
      <c r="F11" s="93">
        <v>256896.2</v>
      </c>
      <c r="G11" s="93">
        <v>0</v>
      </c>
      <c r="H11" s="119">
        <v>256896.2</v>
      </c>
      <c r="I11" s="112"/>
    </row>
    <row r="12" spans="1:9" ht="15.6" x14ac:dyDescent="0.3">
      <c r="A12" s="118" t="s">
        <v>413</v>
      </c>
      <c r="B12" s="180" t="str">
        <f t="shared" si="0"/>
        <v>0302A</v>
      </c>
      <c r="C12" s="129" t="s">
        <v>414</v>
      </c>
      <c r="D12" s="93">
        <v>34037.15</v>
      </c>
      <c r="E12" s="93">
        <v>0</v>
      </c>
      <c r="F12" s="93">
        <v>34037.15</v>
      </c>
      <c r="G12" s="93">
        <v>0</v>
      </c>
      <c r="H12" s="119">
        <v>34037.15</v>
      </c>
      <c r="I12" s="112"/>
    </row>
    <row r="13" spans="1:9" x14ac:dyDescent="0.3">
      <c r="A13" s="118" t="s">
        <v>415</v>
      </c>
      <c r="B13" s="180" t="str">
        <f t="shared" si="0"/>
        <v>0410</v>
      </c>
      <c r="C13" s="129" t="s">
        <v>416</v>
      </c>
      <c r="D13" s="93">
        <v>676122.43</v>
      </c>
      <c r="E13" s="93">
        <v>0</v>
      </c>
      <c r="F13" s="93">
        <v>676122.43</v>
      </c>
      <c r="G13" s="93">
        <v>0</v>
      </c>
      <c r="H13" s="119">
        <v>676122.43</v>
      </c>
      <c r="I13" s="90"/>
    </row>
    <row r="14" spans="1:9" ht="15.6" x14ac:dyDescent="0.3">
      <c r="A14" s="118" t="s">
        <v>417</v>
      </c>
      <c r="B14" s="180" t="str">
        <f t="shared" si="0"/>
        <v>0519A</v>
      </c>
      <c r="C14" s="130" t="s">
        <v>418</v>
      </c>
      <c r="D14" s="93">
        <v>0</v>
      </c>
      <c r="E14" s="93">
        <v>0</v>
      </c>
      <c r="F14" s="93">
        <v>0</v>
      </c>
      <c r="G14" s="93">
        <v>0</v>
      </c>
      <c r="H14" s="119">
        <v>0</v>
      </c>
      <c r="I14" s="112"/>
    </row>
    <row r="15" spans="1:9" ht="15.6" x14ac:dyDescent="0.3">
      <c r="A15" s="118" t="s">
        <v>419</v>
      </c>
      <c r="B15" s="180" t="str">
        <f t="shared" si="0"/>
        <v>0602A</v>
      </c>
      <c r="C15" s="129" t="s">
        <v>420</v>
      </c>
      <c r="D15" s="93">
        <v>0</v>
      </c>
      <c r="E15" s="93">
        <v>0</v>
      </c>
      <c r="F15" s="93">
        <v>0</v>
      </c>
      <c r="G15" s="93">
        <v>0</v>
      </c>
      <c r="H15" s="119">
        <v>0</v>
      </c>
      <c r="I15" s="112"/>
    </row>
    <row r="16" spans="1:9" ht="15.6" x14ac:dyDescent="0.3">
      <c r="A16" s="118" t="s">
        <v>421</v>
      </c>
      <c r="B16" s="180" t="str">
        <f t="shared" si="0"/>
        <v>0719A</v>
      </c>
      <c r="C16" s="130" t="s">
        <v>422</v>
      </c>
      <c r="D16" s="93">
        <v>435688.38</v>
      </c>
      <c r="E16" s="93">
        <v>0</v>
      </c>
      <c r="F16" s="93">
        <v>435688.38</v>
      </c>
      <c r="G16" s="93">
        <v>0</v>
      </c>
      <c r="H16" s="119">
        <v>435688.38</v>
      </c>
      <c r="I16" s="112"/>
    </row>
    <row r="17" spans="1:9" ht="15.6" x14ac:dyDescent="0.3">
      <c r="A17" s="118" t="s">
        <v>423</v>
      </c>
      <c r="B17" s="180" t="str">
        <f t="shared" si="0"/>
        <v>0802A</v>
      </c>
      <c r="C17" s="130" t="s">
        <v>424</v>
      </c>
      <c r="D17" s="93">
        <v>6958.25</v>
      </c>
      <c r="E17" s="93">
        <v>0</v>
      </c>
      <c r="F17" s="93">
        <v>6958.25</v>
      </c>
      <c r="G17" s="93">
        <v>0</v>
      </c>
      <c r="H17" s="119">
        <v>6958.25</v>
      </c>
      <c r="I17" s="112"/>
    </row>
    <row r="18" spans="1:9" ht="15.6" x14ac:dyDescent="0.3">
      <c r="A18" s="118" t="s">
        <v>425</v>
      </c>
      <c r="B18" s="180" t="str">
        <f t="shared" si="0"/>
        <v>0940</v>
      </c>
      <c r="C18" s="131" t="s">
        <v>426</v>
      </c>
      <c r="D18" s="93">
        <v>34.28</v>
      </c>
      <c r="E18" s="93">
        <v>0</v>
      </c>
      <c r="F18" s="93">
        <v>34.28</v>
      </c>
      <c r="G18" s="93">
        <v>0</v>
      </c>
      <c r="H18" s="119">
        <v>34.28</v>
      </c>
      <c r="I18" s="112"/>
    </row>
    <row r="19" spans="1:9" ht="15.6" x14ac:dyDescent="0.3">
      <c r="A19" s="118" t="s">
        <v>427</v>
      </c>
      <c r="B19" s="180" t="str">
        <f t="shared" si="0"/>
        <v>1010</v>
      </c>
      <c r="C19" s="130" t="s">
        <v>428</v>
      </c>
      <c r="D19" s="93">
        <v>1858</v>
      </c>
      <c r="E19" s="93">
        <v>0</v>
      </c>
      <c r="F19" s="93">
        <v>1858</v>
      </c>
      <c r="G19" s="93">
        <v>0</v>
      </c>
      <c r="H19" s="119">
        <v>1858</v>
      </c>
      <c r="I19" s="112"/>
    </row>
    <row r="20" spans="1:9" ht="15.6" x14ac:dyDescent="0.3">
      <c r="A20" s="118" t="s">
        <v>429</v>
      </c>
      <c r="B20" s="180" t="str">
        <f t="shared" si="0"/>
        <v>1206A</v>
      </c>
      <c r="C20" s="129" t="s">
        <v>430</v>
      </c>
      <c r="D20" s="93">
        <v>3296417.1</v>
      </c>
      <c r="E20" s="93">
        <v>0</v>
      </c>
      <c r="F20" s="93">
        <v>3296417.1</v>
      </c>
      <c r="G20" s="93">
        <v>0</v>
      </c>
      <c r="H20" s="119">
        <v>3296417.1</v>
      </c>
      <c r="I20" s="112"/>
    </row>
    <row r="21" spans="1:9" ht="15.6" x14ac:dyDescent="0.3">
      <c r="A21" s="118" t="s">
        <v>429</v>
      </c>
      <c r="B21" s="180" t="str">
        <f t="shared" si="0"/>
        <v>1236</v>
      </c>
      <c r="C21" s="129" t="s">
        <v>431</v>
      </c>
      <c r="D21" s="93">
        <v>1900043.52</v>
      </c>
      <c r="E21" s="93">
        <v>0</v>
      </c>
      <c r="F21" s="93">
        <v>1900043.52</v>
      </c>
      <c r="G21" s="93">
        <v>0</v>
      </c>
      <c r="H21" s="119">
        <v>1900043.52</v>
      </c>
      <c r="I21" s="112"/>
    </row>
    <row r="22" spans="1:9" x14ac:dyDescent="0.3">
      <c r="A22" s="118" t="s">
        <v>432</v>
      </c>
      <c r="B22" s="180" t="str">
        <f t="shared" si="0"/>
        <v>1310</v>
      </c>
      <c r="C22" s="129" t="s">
        <v>433</v>
      </c>
      <c r="D22" s="93">
        <v>107093.6</v>
      </c>
      <c r="E22" s="93">
        <v>0</v>
      </c>
      <c r="F22" s="93">
        <v>107093.6</v>
      </c>
      <c r="G22" s="93">
        <v>0</v>
      </c>
      <c r="H22" s="119">
        <v>107093.6</v>
      </c>
      <c r="I22" s="90"/>
    </row>
    <row r="23" spans="1:9" ht="15.6" x14ac:dyDescent="0.3">
      <c r="A23" s="118" t="s">
        <v>21</v>
      </c>
      <c r="B23" s="180" t="str">
        <f t="shared" si="0"/>
        <v>1524A</v>
      </c>
      <c r="C23" s="129" t="s">
        <v>434</v>
      </c>
      <c r="D23" s="93">
        <v>1555090</v>
      </c>
      <c r="E23" s="93">
        <v>0</v>
      </c>
      <c r="F23" s="93">
        <v>1555090</v>
      </c>
      <c r="G23" s="93">
        <v>0</v>
      </c>
      <c r="H23" s="119">
        <v>1555090</v>
      </c>
      <c r="I23" s="112"/>
    </row>
    <row r="24" spans="1:9" ht="15.6" x14ac:dyDescent="0.3">
      <c r="A24" s="118" t="s">
        <v>284</v>
      </c>
      <c r="B24" s="180" t="str">
        <f t="shared" si="0"/>
        <v>1649</v>
      </c>
      <c r="C24" s="130" t="s">
        <v>435</v>
      </c>
      <c r="D24" s="93">
        <v>1554.1</v>
      </c>
      <c r="E24" s="93">
        <v>0</v>
      </c>
      <c r="F24" s="93">
        <v>1554.1</v>
      </c>
      <c r="G24" s="93">
        <v>0</v>
      </c>
      <c r="H24" s="119">
        <v>1554.1</v>
      </c>
      <c r="I24" s="112"/>
    </row>
    <row r="25" spans="1:9" x14ac:dyDescent="0.3">
      <c r="A25" s="132" t="s">
        <v>436</v>
      </c>
      <c r="B25" s="180" t="str">
        <f t="shared" si="0"/>
        <v>1710</v>
      </c>
      <c r="C25" s="130" t="s">
        <v>437</v>
      </c>
      <c r="D25" s="93">
        <v>0</v>
      </c>
      <c r="E25" s="93">
        <v>0</v>
      </c>
      <c r="F25" s="93">
        <v>0</v>
      </c>
      <c r="G25" s="93">
        <v>0</v>
      </c>
      <c r="H25" s="119">
        <v>0</v>
      </c>
      <c r="I25" s="90"/>
    </row>
    <row r="26" spans="1:9" x14ac:dyDescent="0.3">
      <c r="A26" s="132" t="s">
        <v>438</v>
      </c>
      <c r="B26" s="180" t="str">
        <f t="shared" si="0"/>
        <v>1841</v>
      </c>
      <c r="C26" s="130" t="s">
        <v>439</v>
      </c>
      <c r="D26" s="93">
        <v>16488</v>
      </c>
      <c r="E26" s="93">
        <v>0</v>
      </c>
      <c r="F26" s="93">
        <v>16488</v>
      </c>
      <c r="G26" s="93">
        <v>0</v>
      </c>
      <c r="H26" s="119">
        <v>16488</v>
      </c>
      <c r="I26" s="111"/>
    </row>
    <row r="27" spans="1:9" ht="15.6" x14ac:dyDescent="0.3">
      <c r="A27" s="118" t="s">
        <v>440</v>
      </c>
      <c r="B27" s="180" t="str">
        <f t="shared" si="0"/>
        <v>2024A</v>
      </c>
      <c r="C27" s="130" t="s">
        <v>441</v>
      </c>
      <c r="D27" s="93">
        <v>36782.07</v>
      </c>
      <c r="E27" s="93">
        <v>0</v>
      </c>
      <c r="F27" s="93">
        <v>36782.07</v>
      </c>
      <c r="G27" s="93">
        <v>0</v>
      </c>
      <c r="H27" s="119">
        <v>36782.07</v>
      </c>
      <c r="I27" s="112"/>
    </row>
    <row r="28" spans="1:9" ht="15.6" x14ac:dyDescent="0.3">
      <c r="A28" s="118" t="s">
        <v>442</v>
      </c>
      <c r="B28" s="180" t="str">
        <f t="shared" si="0"/>
        <v>2124A</v>
      </c>
      <c r="C28" s="130" t="s">
        <v>443</v>
      </c>
      <c r="D28" s="93">
        <v>8270.369999999999</v>
      </c>
      <c r="E28" s="93">
        <v>0</v>
      </c>
      <c r="F28" s="93">
        <v>8270.369999999999</v>
      </c>
      <c r="G28" s="93">
        <v>0</v>
      </c>
      <c r="H28" s="119">
        <v>8270.369999999999</v>
      </c>
      <c r="I28" s="112"/>
    </row>
    <row r="29" spans="1:9" ht="15.6" x14ac:dyDescent="0.3">
      <c r="A29" s="118" t="s">
        <v>444</v>
      </c>
      <c r="B29" s="180" t="str">
        <f t="shared" si="0"/>
        <v>2249</v>
      </c>
      <c r="C29" s="130" t="s">
        <v>445</v>
      </c>
      <c r="D29" s="93">
        <v>11355570.029999999</v>
      </c>
      <c r="E29" s="93">
        <v>0</v>
      </c>
      <c r="F29" s="93">
        <v>11355570.029999999</v>
      </c>
      <c r="G29" s="93">
        <v>0</v>
      </c>
      <c r="H29" s="119">
        <v>11355570.029999999</v>
      </c>
      <c r="I29" s="112"/>
    </row>
    <row r="30" spans="1:9" ht="15.6" x14ac:dyDescent="0.3">
      <c r="A30" s="118" t="s">
        <v>446</v>
      </c>
      <c r="B30" s="180" t="str">
        <f t="shared" si="0"/>
        <v>2339</v>
      </c>
      <c r="C30" s="130" t="s">
        <v>447</v>
      </c>
      <c r="D30" s="93">
        <v>749086.41999999993</v>
      </c>
      <c r="E30" s="93">
        <v>0</v>
      </c>
      <c r="F30" s="93">
        <v>749086.41999999993</v>
      </c>
      <c r="G30" s="93">
        <v>0</v>
      </c>
      <c r="H30" s="119">
        <v>749086.41999999993</v>
      </c>
      <c r="I30" s="112"/>
    </row>
    <row r="31" spans="1:9" ht="15.6" x14ac:dyDescent="0.3">
      <c r="A31" s="118" t="s">
        <v>448</v>
      </c>
      <c r="B31" s="180" t="str">
        <f t="shared" si="0"/>
        <v>2449</v>
      </c>
      <c r="C31" s="130" t="s">
        <v>449</v>
      </c>
      <c r="D31" s="93">
        <v>45008.89</v>
      </c>
      <c r="E31" s="93">
        <v>0</v>
      </c>
      <c r="F31" s="93">
        <v>45008.89</v>
      </c>
      <c r="G31" s="93">
        <v>0</v>
      </c>
      <c r="H31" s="119">
        <v>45008.89</v>
      </c>
      <c r="I31" s="112"/>
    </row>
    <row r="32" spans="1:9" ht="15.6" x14ac:dyDescent="0.3">
      <c r="A32" s="118" t="s">
        <v>450</v>
      </c>
      <c r="B32" s="180" t="str">
        <f t="shared" si="0"/>
        <v>2503A</v>
      </c>
      <c r="C32" s="129" t="s">
        <v>451</v>
      </c>
      <c r="D32" s="93">
        <v>0</v>
      </c>
      <c r="E32" s="93">
        <v>0</v>
      </c>
      <c r="F32" s="93">
        <v>0</v>
      </c>
      <c r="G32" s="93">
        <v>0</v>
      </c>
      <c r="H32" s="119">
        <v>0</v>
      </c>
      <c r="I32" s="112"/>
    </row>
    <row r="33" spans="1:9" ht="15.6" x14ac:dyDescent="0.3">
      <c r="A33" s="118" t="s">
        <v>452</v>
      </c>
      <c r="B33" s="180" t="str">
        <f t="shared" si="0"/>
        <v>2604A</v>
      </c>
      <c r="C33" s="129" t="s">
        <v>453</v>
      </c>
      <c r="D33" s="93">
        <v>25177043.670000002</v>
      </c>
      <c r="E33" s="93">
        <v>0</v>
      </c>
      <c r="F33" s="93">
        <v>25177043.670000002</v>
      </c>
      <c r="G33" s="93">
        <v>0</v>
      </c>
      <c r="H33" s="119">
        <v>25177043.670000002</v>
      </c>
      <c r="I33" s="112"/>
    </row>
    <row r="34" spans="1:9" ht="15.6" x14ac:dyDescent="0.3">
      <c r="A34" s="118" t="s">
        <v>454</v>
      </c>
      <c r="B34" s="180" t="str">
        <f t="shared" si="0"/>
        <v>2703A</v>
      </c>
      <c r="C34" s="130" t="s">
        <v>455</v>
      </c>
      <c r="D34" s="93">
        <v>143997793.14000002</v>
      </c>
      <c r="E34" s="93">
        <v>0</v>
      </c>
      <c r="F34" s="93">
        <v>143997793.14000002</v>
      </c>
      <c r="G34" s="93">
        <v>0</v>
      </c>
      <c r="H34" s="119">
        <v>143997793.14000002</v>
      </c>
      <c r="I34" s="112"/>
    </row>
    <row r="35" spans="1:9" ht="15.6" x14ac:dyDescent="0.3">
      <c r="A35" s="118" t="s">
        <v>456</v>
      </c>
      <c r="B35" s="180" t="str">
        <f t="shared" si="0"/>
        <v>2824A</v>
      </c>
      <c r="C35" s="130" t="s">
        <v>457</v>
      </c>
      <c r="D35" s="93">
        <v>0</v>
      </c>
      <c r="E35" s="93">
        <v>0</v>
      </c>
      <c r="F35" s="93">
        <v>0</v>
      </c>
      <c r="G35" s="93">
        <v>0</v>
      </c>
      <c r="H35" s="119">
        <v>0</v>
      </c>
      <c r="I35" s="112"/>
    </row>
    <row r="36" spans="1:9" ht="15.6" x14ac:dyDescent="0.3">
      <c r="A36" s="118" t="s">
        <v>458</v>
      </c>
      <c r="B36" s="180" t="str">
        <f t="shared" si="0"/>
        <v>2934</v>
      </c>
      <c r="C36" s="129" t="s">
        <v>459</v>
      </c>
      <c r="D36" s="93">
        <v>13106.12</v>
      </c>
      <c r="E36" s="93">
        <v>0</v>
      </c>
      <c r="F36" s="93">
        <v>13106.12</v>
      </c>
      <c r="G36" s="93">
        <v>0</v>
      </c>
      <c r="H36" s="119">
        <v>13106.12</v>
      </c>
      <c r="I36" s="112"/>
    </row>
    <row r="37" spans="1:9" ht="15.6" x14ac:dyDescent="0.3">
      <c r="A37" s="118" t="s">
        <v>460</v>
      </c>
      <c r="B37" s="180" t="str">
        <f t="shared" si="0"/>
        <v>3049</v>
      </c>
      <c r="C37" s="129" t="s">
        <v>461</v>
      </c>
      <c r="D37" s="93">
        <v>1014661.14</v>
      </c>
      <c r="E37" s="93">
        <v>0</v>
      </c>
      <c r="F37" s="93">
        <v>1014661.14</v>
      </c>
      <c r="G37" s="93">
        <v>0</v>
      </c>
      <c r="H37" s="119">
        <v>1014661.14</v>
      </c>
      <c r="I37" s="112"/>
    </row>
    <row r="38" spans="1:9" x14ac:dyDescent="0.3">
      <c r="A38" s="118" t="s">
        <v>462</v>
      </c>
      <c r="B38" s="180" t="str">
        <f t="shared" si="0"/>
        <v>3215</v>
      </c>
      <c r="C38" s="130" t="s">
        <v>463</v>
      </c>
      <c r="D38" s="93">
        <v>1884382.0099999998</v>
      </c>
      <c r="E38" s="93">
        <v>0</v>
      </c>
      <c r="F38" s="93">
        <v>1884382.0099999998</v>
      </c>
      <c r="G38" s="93">
        <v>0</v>
      </c>
      <c r="H38" s="119">
        <v>1884382.0099999998</v>
      </c>
      <c r="I38" s="111"/>
    </row>
    <row r="39" spans="1:9" ht="15.6" x14ac:dyDescent="0.3">
      <c r="A39" s="118" t="s">
        <v>464</v>
      </c>
      <c r="B39" s="180" t="str">
        <f t="shared" si="0"/>
        <v>3303A</v>
      </c>
      <c r="C39" s="129" t="s">
        <v>465</v>
      </c>
      <c r="D39" s="93">
        <v>0</v>
      </c>
      <c r="E39" s="93">
        <v>0</v>
      </c>
      <c r="F39" s="93">
        <v>0</v>
      </c>
      <c r="G39" s="93">
        <v>0</v>
      </c>
      <c r="H39" s="119">
        <v>0</v>
      </c>
      <c r="I39" s="112"/>
    </row>
    <row r="40" spans="1:9" x14ac:dyDescent="0.3">
      <c r="A40" s="118" t="s">
        <v>466</v>
      </c>
      <c r="B40" s="180" t="str">
        <f t="shared" si="0"/>
        <v>3410</v>
      </c>
      <c r="C40" s="130" t="s">
        <v>467</v>
      </c>
      <c r="D40" s="93">
        <v>1765.22</v>
      </c>
      <c r="E40" s="93">
        <v>0</v>
      </c>
      <c r="F40" s="93">
        <v>1765.22</v>
      </c>
      <c r="G40" s="93">
        <v>0</v>
      </c>
      <c r="H40" s="119">
        <v>1765.22</v>
      </c>
      <c r="I40" s="113"/>
    </row>
    <row r="41" spans="1:9" ht="15.6" x14ac:dyDescent="0.3">
      <c r="A41" s="118" t="s">
        <v>468</v>
      </c>
      <c r="B41" s="180" t="str">
        <f t="shared" si="0"/>
        <v>3509A</v>
      </c>
      <c r="C41" s="130" t="s">
        <v>469</v>
      </c>
      <c r="D41" s="93">
        <v>12693.72</v>
      </c>
      <c r="E41" s="93">
        <v>0</v>
      </c>
      <c r="F41" s="93">
        <v>12693.72</v>
      </c>
      <c r="G41" s="93">
        <v>0</v>
      </c>
      <c r="H41" s="119">
        <v>12693.72</v>
      </c>
      <c r="I41" s="112"/>
    </row>
    <row r="42" spans="1:9" x14ac:dyDescent="0.3">
      <c r="A42" s="118" t="s">
        <v>470</v>
      </c>
      <c r="B42" s="180" t="str">
        <f t="shared" si="0"/>
        <v>3611</v>
      </c>
      <c r="C42" s="130" t="s">
        <v>471</v>
      </c>
      <c r="D42" s="93">
        <v>80699.48</v>
      </c>
      <c r="E42" s="93">
        <v>0</v>
      </c>
      <c r="F42" s="93">
        <v>80699.48</v>
      </c>
      <c r="G42" s="93">
        <v>0</v>
      </c>
      <c r="H42" s="119">
        <v>80699.48</v>
      </c>
      <c r="I42" s="90"/>
    </row>
    <row r="43" spans="1:9" ht="15.6" x14ac:dyDescent="0.3">
      <c r="A43" s="118" t="s">
        <v>472</v>
      </c>
      <c r="B43" s="180" t="str">
        <f t="shared" si="0"/>
        <v>3730</v>
      </c>
      <c r="C43" s="130" t="s">
        <v>473</v>
      </c>
      <c r="D43" s="93">
        <v>11205.34</v>
      </c>
      <c r="E43" s="93">
        <v>0</v>
      </c>
      <c r="F43" s="93">
        <v>11205.34</v>
      </c>
      <c r="G43" s="93">
        <v>58.42</v>
      </c>
      <c r="H43" s="119">
        <v>11263.76</v>
      </c>
      <c r="I43" s="112"/>
    </row>
    <row r="44" spans="1:9" ht="15.6" x14ac:dyDescent="0.3">
      <c r="A44" s="118" t="s">
        <v>474</v>
      </c>
      <c r="B44" s="180" t="str">
        <f t="shared" si="0"/>
        <v>3831</v>
      </c>
      <c r="C44" s="130" t="s">
        <v>475</v>
      </c>
      <c r="D44" s="93">
        <v>5169.41</v>
      </c>
      <c r="E44" s="93">
        <v>0</v>
      </c>
      <c r="F44" s="93">
        <v>5169.41</v>
      </c>
      <c r="G44" s="93">
        <v>0</v>
      </c>
      <c r="H44" s="119">
        <v>5169.41</v>
      </c>
      <c r="I44" s="112"/>
    </row>
    <row r="45" spans="1:9" ht="15.6" x14ac:dyDescent="0.3">
      <c r="A45" s="118" t="s">
        <v>476</v>
      </c>
      <c r="B45" s="180" t="str">
        <f t="shared" si="0"/>
        <v>3909A</v>
      </c>
      <c r="C45" s="130" t="s">
        <v>477</v>
      </c>
      <c r="D45" s="93">
        <v>5489.93</v>
      </c>
      <c r="E45" s="93">
        <v>0</v>
      </c>
      <c r="F45" s="93">
        <v>5489.93</v>
      </c>
      <c r="G45" s="93">
        <v>0</v>
      </c>
      <c r="H45" s="119">
        <v>5489.93</v>
      </c>
      <c r="I45" s="112"/>
    </row>
    <row r="46" spans="1:9" ht="15.6" x14ac:dyDescent="0.3">
      <c r="A46" s="118" t="s">
        <v>478</v>
      </c>
      <c r="B46" s="180" t="str">
        <f t="shared" si="0"/>
        <v>4012</v>
      </c>
      <c r="C46" s="130" t="s">
        <v>479</v>
      </c>
      <c r="D46" s="93">
        <v>1918002.5100000002</v>
      </c>
      <c r="E46" s="93">
        <v>0</v>
      </c>
      <c r="F46" s="93">
        <v>1918002.5100000002</v>
      </c>
      <c r="G46" s="93">
        <v>65685.61</v>
      </c>
      <c r="H46" s="119">
        <v>1983688.1200000003</v>
      </c>
      <c r="I46" s="112"/>
    </row>
    <row r="47" spans="1:9" ht="15.6" x14ac:dyDescent="0.3">
      <c r="A47" s="118" t="s">
        <v>478</v>
      </c>
      <c r="B47" s="180" t="str">
        <f t="shared" si="0"/>
        <v>4033</v>
      </c>
      <c r="C47" s="130" t="s">
        <v>480</v>
      </c>
      <c r="D47" s="93">
        <v>143422.32</v>
      </c>
      <c r="E47" s="93">
        <v>0</v>
      </c>
      <c r="F47" s="93">
        <v>143422.32</v>
      </c>
      <c r="G47" s="93">
        <v>0</v>
      </c>
      <c r="H47" s="119">
        <v>143422.32</v>
      </c>
      <c r="I47" s="112"/>
    </row>
    <row r="48" spans="1:9" ht="15.6" x14ac:dyDescent="0.3">
      <c r="A48" s="118" t="s">
        <v>481</v>
      </c>
      <c r="B48" s="180" t="str">
        <f t="shared" si="0"/>
        <v>4110</v>
      </c>
      <c r="C48" s="129" t="s">
        <v>482</v>
      </c>
      <c r="D48" s="93">
        <v>-12443.609999999981</v>
      </c>
      <c r="E48" s="93">
        <v>0</v>
      </c>
      <c r="F48" s="93">
        <v>-12443.609999999981</v>
      </c>
      <c r="G48" s="93">
        <v>0</v>
      </c>
      <c r="H48" s="119">
        <v>-12443.609999999981</v>
      </c>
      <c r="I48" s="112"/>
    </row>
    <row r="49" spans="1:9" ht="15.6" x14ac:dyDescent="0.3">
      <c r="A49" s="118" t="s">
        <v>481</v>
      </c>
      <c r="B49" s="180" t="str">
        <f t="shared" si="0"/>
        <v>4128</v>
      </c>
      <c r="C49" s="129" t="s">
        <v>483</v>
      </c>
      <c r="D49" s="93">
        <v>3597303.6799999997</v>
      </c>
      <c r="E49" s="93">
        <v>0</v>
      </c>
      <c r="F49" s="93">
        <v>3597303.6799999997</v>
      </c>
      <c r="G49" s="93">
        <v>0</v>
      </c>
      <c r="H49" s="119">
        <v>3597303.6799999997</v>
      </c>
      <c r="I49" s="112"/>
    </row>
    <row r="50" spans="1:9" ht="15.6" x14ac:dyDescent="0.3">
      <c r="A50" s="118" t="s">
        <v>481</v>
      </c>
      <c r="B50" s="180" t="str">
        <f t="shared" si="0"/>
        <v>4125</v>
      </c>
      <c r="C50" s="133" t="s">
        <v>484</v>
      </c>
      <c r="D50" s="93">
        <v>0</v>
      </c>
      <c r="E50" s="93">
        <v>0</v>
      </c>
      <c r="F50" s="93">
        <v>0</v>
      </c>
      <c r="G50" s="93">
        <v>0</v>
      </c>
      <c r="H50" s="119">
        <v>0</v>
      </c>
      <c r="I50" s="112"/>
    </row>
    <row r="51" spans="1:9" x14ac:dyDescent="0.3">
      <c r="A51" s="118" t="s">
        <v>485</v>
      </c>
      <c r="B51" s="180" t="str">
        <f t="shared" si="0"/>
        <v>4210</v>
      </c>
      <c r="C51" s="129" t="s">
        <v>486</v>
      </c>
      <c r="D51" s="93">
        <v>1063952.02</v>
      </c>
      <c r="E51" s="93">
        <v>0</v>
      </c>
      <c r="F51" s="93">
        <v>1063952.02</v>
      </c>
      <c r="G51" s="93">
        <v>0</v>
      </c>
      <c r="H51" s="119">
        <v>1063952.02</v>
      </c>
      <c r="I51" s="111"/>
    </row>
    <row r="52" spans="1:9" ht="15.6" x14ac:dyDescent="0.3">
      <c r="A52" s="118" t="s">
        <v>248</v>
      </c>
      <c r="B52" s="180" t="str">
        <f t="shared" si="0"/>
        <v>4316</v>
      </c>
      <c r="C52" s="129" t="s">
        <v>487</v>
      </c>
      <c r="D52" s="93">
        <v>4649117.03</v>
      </c>
      <c r="E52" s="93">
        <v>0</v>
      </c>
      <c r="F52" s="93">
        <v>4649117.03</v>
      </c>
      <c r="G52" s="93">
        <v>0</v>
      </c>
      <c r="H52" s="119">
        <v>4649117.03</v>
      </c>
      <c r="I52" s="112"/>
    </row>
    <row r="53" spans="1:9" ht="15.6" x14ac:dyDescent="0.3">
      <c r="A53" s="118" t="s">
        <v>248</v>
      </c>
      <c r="B53" s="180" t="str">
        <f t="shared" si="0"/>
        <v>4325</v>
      </c>
      <c r="C53" s="133" t="s">
        <v>488</v>
      </c>
      <c r="D53" s="93">
        <v>0</v>
      </c>
      <c r="E53" s="93">
        <v>0</v>
      </c>
      <c r="F53" s="93">
        <v>0</v>
      </c>
      <c r="G53" s="93">
        <v>0</v>
      </c>
      <c r="H53" s="119">
        <v>0</v>
      </c>
      <c r="I53" s="112"/>
    </row>
    <row r="54" spans="1:9" x14ac:dyDescent="0.3">
      <c r="A54" s="118" t="s">
        <v>489</v>
      </c>
      <c r="B54" s="180" t="str">
        <f t="shared" si="0"/>
        <v>4435</v>
      </c>
      <c r="C54" s="129" t="s">
        <v>490</v>
      </c>
      <c r="D54" s="93">
        <v>0</v>
      </c>
      <c r="E54" s="93">
        <v>0</v>
      </c>
      <c r="F54" s="93">
        <v>0</v>
      </c>
      <c r="G54" s="93">
        <v>0</v>
      </c>
      <c r="H54" s="119">
        <v>0</v>
      </c>
      <c r="I54" s="111"/>
    </row>
    <row r="55" spans="1:9" x14ac:dyDescent="0.3">
      <c r="A55" s="118" t="s">
        <v>491</v>
      </c>
      <c r="B55" s="180" t="str">
        <f t="shared" si="0"/>
        <v>4510</v>
      </c>
      <c r="C55" s="129" t="s">
        <v>492</v>
      </c>
      <c r="D55" s="93">
        <v>0</v>
      </c>
      <c r="E55" s="93">
        <v>0</v>
      </c>
      <c r="F55" s="93">
        <v>0</v>
      </c>
      <c r="G55" s="93">
        <v>0</v>
      </c>
      <c r="H55" s="119">
        <v>0</v>
      </c>
      <c r="I55" s="111"/>
    </row>
    <row r="56" spans="1:9" ht="15.6" x14ac:dyDescent="0.3">
      <c r="A56" s="118" t="s">
        <v>493</v>
      </c>
      <c r="B56" s="180" t="str">
        <f t="shared" si="0"/>
        <v>4612</v>
      </c>
      <c r="C56" s="129" t="s">
        <v>494</v>
      </c>
      <c r="D56" s="93">
        <v>2366169.52</v>
      </c>
      <c r="E56" s="93">
        <v>0</v>
      </c>
      <c r="F56" s="93">
        <v>2366169.52</v>
      </c>
      <c r="G56" s="93">
        <v>0</v>
      </c>
      <c r="H56" s="119">
        <v>2366169.52</v>
      </c>
      <c r="I56" s="112"/>
    </row>
    <row r="57" spans="1:9" ht="15.6" x14ac:dyDescent="0.3">
      <c r="A57" s="118" t="s">
        <v>495</v>
      </c>
      <c r="B57" s="180" t="str">
        <f t="shared" si="0"/>
        <v>4711</v>
      </c>
      <c r="C57" s="129" t="s">
        <v>496</v>
      </c>
      <c r="D57" s="93">
        <v>139737.34000000003</v>
      </c>
      <c r="E57" s="93">
        <v>0</v>
      </c>
      <c r="F57" s="93">
        <v>139737.34000000003</v>
      </c>
      <c r="G57" s="93">
        <v>0</v>
      </c>
      <c r="H57" s="119">
        <v>139737.34000000003</v>
      </c>
      <c r="I57" s="112"/>
    </row>
    <row r="58" spans="1:9" ht="15.6" x14ac:dyDescent="0.3">
      <c r="A58" s="118" t="s">
        <v>497</v>
      </c>
      <c r="B58" s="180" t="str">
        <f t="shared" si="0"/>
        <v>4815</v>
      </c>
      <c r="C58" s="129" t="s">
        <v>498</v>
      </c>
      <c r="D58" s="93">
        <v>543671.52</v>
      </c>
      <c r="E58" s="93">
        <v>0</v>
      </c>
      <c r="F58" s="93">
        <v>543671.52</v>
      </c>
      <c r="G58" s="93">
        <v>0</v>
      </c>
      <c r="H58" s="119">
        <v>543671.52</v>
      </c>
      <c r="I58" s="112"/>
    </row>
    <row r="59" spans="1:9" ht="15.6" x14ac:dyDescent="0.3">
      <c r="A59" s="118" t="s">
        <v>499</v>
      </c>
      <c r="B59" s="180" t="str">
        <f t="shared" si="0"/>
        <v>4949</v>
      </c>
      <c r="C59" s="129" t="s">
        <v>500</v>
      </c>
      <c r="D59" s="93">
        <v>0</v>
      </c>
      <c r="E59" s="93">
        <v>0</v>
      </c>
      <c r="F59" s="93">
        <v>0</v>
      </c>
      <c r="G59" s="93">
        <v>0</v>
      </c>
      <c r="H59" s="119">
        <v>0</v>
      </c>
      <c r="I59" s="112"/>
    </row>
    <row r="60" spans="1:9" ht="15.6" x14ac:dyDescent="0.3">
      <c r="A60" s="118" t="s">
        <v>501</v>
      </c>
      <c r="B60" s="180" t="str">
        <f t="shared" si="0"/>
        <v>5019A</v>
      </c>
      <c r="C60" s="129" t="s">
        <v>502</v>
      </c>
      <c r="D60" s="93">
        <v>30350367.190000005</v>
      </c>
      <c r="E60" s="93">
        <v>0</v>
      </c>
      <c r="F60" s="93">
        <v>30350367.190000005</v>
      </c>
      <c r="G60" s="93">
        <v>0</v>
      </c>
      <c r="H60" s="119">
        <v>30350367.190000005</v>
      </c>
      <c r="I60" s="112"/>
    </row>
    <row r="61" spans="1:9" ht="15.6" x14ac:dyDescent="0.3">
      <c r="A61" s="118" t="s">
        <v>503</v>
      </c>
      <c r="B61" s="180" t="str">
        <f t="shared" si="0"/>
        <v>5119A</v>
      </c>
      <c r="C61" s="129" t="s">
        <v>504</v>
      </c>
      <c r="D61" s="93">
        <v>30554668.380000003</v>
      </c>
      <c r="E61" s="93">
        <v>0</v>
      </c>
      <c r="F61" s="93">
        <v>30554668.380000003</v>
      </c>
      <c r="G61" s="93">
        <v>0</v>
      </c>
      <c r="H61" s="119">
        <v>30554668.380000003</v>
      </c>
      <c r="I61" s="112"/>
    </row>
    <row r="62" spans="1:9" ht="15.6" x14ac:dyDescent="0.3">
      <c r="A62" s="118" t="s">
        <v>505</v>
      </c>
      <c r="B62" s="180" t="str">
        <f t="shared" si="0"/>
        <v>5219A</v>
      </c>
      <c r="C62" s="129" t="s">
        <v>506</v>
      </c>
      <c r="D62" s="93">
        <v>4112489.5300000003</v>
      </c>
      <c r="E62" s="93">
        <v>0</v>
      </c>
      <c r="F62" s="93">
        <v>4112489.5300000003</v>
      </c>
      <c r="G62" s="93">
        <v>0</v>
      </c>
      <c r="H62" s="119">
        <v>4112489.5300000003</v>
      </c>
      <c r="I62" s="112"/>
    </row>
    <row r="63" spans="1:9" ht="15.6" x14ac:dyDescent="0.3">
      <c r="A63" s="118" t="s">
        <v>507</v>
      </c>
      <c r="B63" s="180" t="str">
        <f t="shared" si="0"/>
        <v>5319A</v>
      </c>
      <c r="C63" s="129" t="s">
        <v>508</v>
      </c>
      <c r="D63" s="93">
        <v>7006951.1399999997</v>
      </c>
      <c r="E63" s="93">
        <v>0</v>
      </c>
      <c r="F63" s="93">
        <v>7006951.1399999997</v>
      </c>
      <c r="G63" s="93">
        <v>0</v>
      </c>
      <c r="H63" s="119">
        <v>7006951.1399999997</v>
      </c>
      <c r="I63" s="112"/>
    </row>
    <row r="64" spans="1:9" ht="15.6" x14ac:dyDescent="0.3">
      <c r="A64" s="118" t="s">
        <v>270</v>
      </c>
      <c r="B64" s="180" t="str">
        <f t="shared" si="0"/>
        <v>5438</v>
      </c>
      <c r="C64" s="129" t="s">
        <v>509</v>
      </c>
      <c r="D64" s="93">
        <v>35647.46</v>
      </c>
      <c r="E64" s="93">
        <v>0</v>
      </c>
      <c r="F64" s="93">
        <v>35647.46</v>
      </c>
      <c r="G64" s="93">
        <v>0</v>
      </c>
      <c r="H64" s="119">
        <v>35647.46</v>
      </c>
      <c r="I64" s="112"/>
    </row>
    <row r="65" spans="1:9" ht="15.6" x14ac:dyDescent="0.3">
      <c r="A65" s="118" t="s">
        <v>264</v>
      </c>
      <c r="B65" s="180" t="str">
        <f t="shared" si="0"/>
        <v>5526</v>
      </c>
      <c r="C65" s="129" t="s">
        <v>510</v>
      </c>
      <c r="D65" s="93">
        <v>2525896.25</v>
      </c>
      <c r="E65" s="93">
        <v>0</v>
      </c>
      <c r="F65" s="93">
        <v>2525896.25</v>
      </c>
      <c r="G65" s="93">
        <v>0</v>
      </c>
      <c r="H65" s="119">
        <v>2525896.25</v>
      </c>
      <c r="I65" s="112"/>
    </row>
    <row r="66" spans="1:9" ht="15.6" x14ac:dyDescent="0.3">
      <c r="A66" s="118" t="s">
        <v>276</v>
      </c>
      <c r="B66" s="180" t="str">
        <f t="shared" si="0"/>
        <v>5719A</v>
      </c>
      <c r="C66" s="129" t="s">
        <v>511</v>
      </c>
      <c r="D66" s="93">
        <v>0</v>
      </c>
      <c r="E66" s="93">
        <v>0</v>
      </c>
      <c r="F66" s="93">
        <v>0</v>
      </c>
      <c r="G66" s="93">
        <v>0</v>
      </c>
      <c r="H66" s="119">
        <v>0</v>
      </c>
      <c r="I66" s="112"/>
    </row>
    <row r="67" spans="1:9" ht="15.6" x14ac:dyDescent="0.3">
      <c r="A67" s="118" t="s">
        <v>512</v>
      </c>
      <c r="B67" s="180" t="str">
        <f t="shared" si="0"/>
        <v>5819A</v>
      </c>
      <c r="C67" s="129" t="s">
        <v>513</v>
      </c>
      <c r="D67" s="93">
        <v>5146978.3</v>
      </c>
      <c r="E67" s="93">
        <v>0</v>
      </c>
      <c r="F67" s="93">
        <v>5146978.3</v>
      </c>
      <c r="G67" s="93">
        <v>0</v>
      </c>
      <c r="H67" s="119">
        <v>5146978.3</v>
      </c>
      <c r="I67" s="112"/>
    </row>
    <row r="68" spans="1:9" ht="15.6" x14ac:dyDescent="0.3">
      <c r="A68" s="118" t="s">
        <v>512</v>
      </c>
      <c r="B68" s="180" t="str">
        <f t="shared" si="0"/>
        <v>5829</v>
      </c>
      <c r="C68" s="129" t="s">
        <v>514</v>
      </c>
      <c r="D68" s="93">
        <v>0</v>
      </c>
      <c r="E68" s="93">
        <v>0</v>
      </c>
      <c r="F68" s="93">
        <v>0</v>
      </c>
      <c r="G68" s="93">
        <v>0</v>
      </c>
      <c r="H68" s="119">
        <v>0</v>
      </c>
      <c r="I68" s="112"/>
    </row>
    <row r="69" spans="1:9" ht="15.6" x14ac:dyDescent="0.3">
      <c r="A69" s="118" t="s">
        <v>515</v>
      </c>
      <c r="B69" s="180" t="str">
        <f t="shared" si="0"/>
        <v>5919A</v>
      </c>
      <c r="C69" s="129" t="s">
        <v>516</v>
      </c>
      <c r="D69" s="93">
        <v>0</v>
      </c>
      <c r="E69" s="93">
        <v>0</v>
      </c>
      <c r="F69" s="93">
        <v>0</v>
      </c>
      <c r="G69" s="93">
        <v>0</v>
      </c>
      <c r="H69" s="119">
        <v>0</v>
      </c>
      <c r="I69" s="112"/>
    </row>
    <row r="70" spans="1:9" ht="15.6" x14ac:dyDescent="0.3">
      <c r="A70" s="118" t="s">
        <v>274</v>
      </c>
      <c r="B70" s="180" t="str">
        <f t="shared" si="0"/>
        <v>6019A</v>
      </c>
      <c r="C70" s="130" t="s">
        <v>517</v>
      </c>
      <c r="D70" s="93">
        <v>2321393.27</v>
      </c>
      <c r="E70" s="93">
        <v>0</v>
      </c>
      <c r="F70" s="93">
        <v>2321393.27</v>
      </c>
      <c r="G70" s="93">
        <v>0</v>
      </c>
      <c r="H70" s="119">
        <v>2321393.27</v>
      </c>
      <c r="I70" s="112"/>
    </row>
    <row r="71" spans="1:9" ht="15.6" x14ac:dyDescent="0.3">
      <c r="A71" s="118" t="s">
        <v>518</v>
      </c>
      <c r="B71" s="180" t="str">
        <f t="shared" si="0"/>
        <v>6119A</v>
      </c>
      <c r="C71" s="130" t="s">
        <v>519</v>
      </c>
      <c r="D71" s="93">
        <v>1479622.0099999998</v>
      </c>
      <c r="E71" s="93">
        <v>0</v>
      </c>
      <c r="F71" s="93">
        <v>1479622.0099999998</v>
      </c>
      <c r="G71" s="93">
        <v>0</v>
      </c>
      <c r="H71" s="119">
        <v>1479622.0099999998</v>
      </c>
      <c r="I71" s="112"/>
    </row>
    <row r="72" spans="1:9" x14ac:dyDescent="0.3">
      <c r="A72" s="118" t="s">
        <v>520</v>
      </c>
      <c r="B72" s="180" t="str">
        <f t="shared" si="0"/>
        <v>6249</v>
      </c>
      <c r="C72" s="129" t="s">
        <v>521</v>
      </c>
      <c r="D72" s="93">
        <v>159195.34</v>
      </c>
      <c r="E72" s="93">
        <v>0</v>
      </c>
      <c r="F72" s="93">
        <v>159195.34</v>
      </c>
      <c r="G72" s="93">
        <v>0</v>
      </c>
      <c r="H72" s="119">
        <v>159195.34</v>
      </c>
      <c r="I72" s="111"/>
    </row>
    <row r="73" spans="1:9" x14ac:dyDescent="0.3">
      <c r="A73" s="118" t="s">
        <v>522</v>
      </c>
      <c r="B73" s="180" t="str">
        <f t="shared" si="0"/>
        <v>6329</v>
      </c>
      <c r="C73" s="129" t="s">
        <v>523</v>
      </c>
      <c r="D73" s="93">
        <v>136403.63</v>
      </c>
      <c r="E73" s="93">
        <v>0</v>
      </c>
      <c r="F73" s="93">
        <v>136403.63</v>
      </c>
      <c r="G73" s="93">
        <v>0</v>
      </c>
      <c r="H73" s="119">
        <v>136403.63</v>
      </c>
      <c r="I73" s="111"/>
    </row>
    <row r="74" spans="1:9" x14ac:dyDescent="0.3">
      <c r="A74" s="118" t="s">
        <v>524</v>
      </c>
      <c r="B74" s="180" t="str">
        <f t="shared" ref="B74:B105" si="1">C74</f>
        <v>6407</v>
      </c>
      <c r="C74" s="129" t="s">
        <v>525</v>
      </c>
      <c r="D74" s="93">
        <v>55414.320000000007</v>
      </c>
      <c r="E74" s="93">
        <v>0</v>
      </c>
      <c r="F74" s="93">
        <v>55414.320000000007</v>
      </c>
      <c r="G74" s="93">
        <v>6166215.3300000001</v>
      </c>
      <c r="H74" s="119">
        <v>6221629.6500000004</v>
      </c>
      <c r="I74" s="111"/>
    </row>
    <row r="75" spans="1:9" ht="15.6" x14ac:dyDescent="0.3">
      <c r="A75" s="118" t="s">
        <v>526</v>
      </c>
      <c r="B75" s="180" t="str">
        <f t="shared" si="1"/>
        <v>6519A</v>
      </c>
      <c r="C75" s="129" t="s">
        <v>527</v>
      </c>
      <c r="D75" s="93">
        <v>0</v>
      </c>
      <c r="E75" s="93">
        <v>0</v>
      </c>
      <c r="F75" s="93">
        <v>0</v>
      </c>
      <c r="G75" s="93">
        <v>0</v>
      </c>
      <c r="H75" s="119">
        <v>0</v>
      </c>
      <c r="I75" s="112"/>
    </row>
    <row r="76" spans="1:9" ht="15.6" x14ac:dyDescent="0.3">
      <c r="A76" s="118" t="s">
        <v>528</v>
      </c>
      <c r="B76" s="180" t="str">
        <f t="shared" si="1"/>
        <v>6619A</v>
      </c>
      <c r="C76" s="129" t="s">
        <v>529</v>
      </c>
      <c r="D76" s="93">
        <v>120490.45999999999</v>
      </c>
      <c r="E76" s="93">
        <v>0</v>
      </c>
      <c r="F76" s="93">
        <v>120490.45999999999</v>
      </c>
      <c r="G76" s="93">
        <v>0</v>
      </c>
      <c r="H76" s="119">
        <v>120490.45999999999</v>
      </c>
      <c r="I76" s="112"/>
    </row>
    <row r="77" spans="1:9" x14ac:dyDescent="0.3">
      <c r="A77" s="118" t="s">
        <v>530</v>
      </c>
      <c r="B77" s="180" t="str">
        <f t="shared" si="1"/>
        <v>6709A</v>
      </c>
      <c r="C77" s="129" t="s">
        <v>531</v>
      </c>
      <c r="D77" s="93">
        <v>59711.03</v>
      </c>
      <c r="E77" s="93">
        <v>0</v>
      </c>
      <c r="F77" s="93">
        <v>59711.03</v>
      </c>
      <c r="G77" s="93">
        <v>0</v>
      </c>
      <c r="H77" s="119">
        <v>59711.03</v>
      </c>
      <c r="I77" s="111"/>
    </row>
    <row r="78" spans="1:9" ht="15.6" x14ac:dyDescent="0.3">
      <c r="A78" s="118" t="s">
        <v>530</v>
      </c>
      <c r="B78" s="180" t="str">
        <f t="shared" si="1"/>
        <v>6733</v>
      </c>
      <c r="C78" s="129" t="s">
        <v>532</v>
      </c>
      <c r="D78" s="93">
        <v>5965.8099999999995</v>
      </c>
      <c r="E78" s="93">
        <v>0</v>
      </c>
      <c r="F78" s="93">
        <v>5965.8099999999995</v>
      </c>
      <c r="G78" s="93">
        <v>0</v>
      </c>
      <c r="H78" s="119">
        <v>5965.8099999999995</v>
      </c>
      <c r="I78" s="112"/>
    </row>
    <row r="79" spans="1:9" ht="15.6" x14ac:dyDescent="0.3">
      <c r="A79" s="118" t="s">
        <v>533</v>
      </c>
      <c r="B79" s="180" t="str">
        <f t="shared" si="1"/>
        <v>6840</v>
      </c>
      <c r="C79" s="129" t="s">
        <v>534</v>
      </c>
      <c r="D79" s="93">
        <v>100873.26</v>
      </c>
      <c r="E79" s="93">
        <v>0</v>
      </c>
      <c r="F79" s="93">
        <v>100873.26</v>
      </c>
      <c r="G79" s="93">
        <v>0</v>
      </c>
      <c r="H79" s="119">
        <v>100873.26</v>
      </c>
      <c r="I79" s="112"/>
    </row>
    <row r="80" spans="1:9" ht="15.6" x14ac:dyDescent="0.3">
      <c r="A80" s="118" t="s">
        <v>535</v>
      </c>
      <c r="B80" s="180" t="str">
        <f t="shared" si="1"/>
        <v>7208</v>
      </c>
      <c r="C80" s="129" t="s">
        <v>536</v>
      </c>
      <c r="D80" s="93">
        <v>243887.31</v>
      </c>
      <c r="E80" s="93">
        <v>0</v>
      </c>
      <c r="F80" s="93">
        <v>243887.31</v>
      </c>
      <c r="G80" s="93">
        <v>0</v>
      </c>
      <c r="H80" s="119">
        <v>243887.31</v>
      </c>
      <c r="I80" s="112"/>
    </row>
    <row r="81" spans="1:9" ht="15.6" x14ac:dyDescent="0.3">
      <c r="A81" s="118" t="s">
        <v>347</v>
      </c>
      <c r="B81" s="180" t="str">
        <f t="shared" si="1"/>
        <v>7305A</v>
      </c>
      <c r="C81" s="129" t="s">
        <v>537</v>
      </c>
      <c r="D81" s="93">
        <v>0</v>
      </c>
      <c r="E81" s="93">
        <v>0</v>
      </c>
      <c r="F81" s="93">
        <v>0</v>
      </c>
      <c r="G81" s="93">
        <v>0</v>
      </c>
      <c r="H81" s="119">
        <v>0</v>
      </c>
      <c r="I81" s="112"/>
    </row>
    <row r="82" spans="1:9" ht="15.6" x14ac:dyDescent="0.3">
      <c r="A82" s="118" t="s">
        <v>538</v>
      </c>
      <c r="B82" s="180" t="str">
        <f t="shared" si="1"/>
        <v>7405A</v>
      </c>
      <c r="C82" s="129" t="s">
        <v>539</v>
      </c>
      <c r="D82" s="93">
        <v>2385353.39</v>
      </c>
      <c r="E82" s="93">
        <v>0</v>
      </c>
      <c r="F82" s="93">
        <v>2385353.39</v>
      </c>
      <c r="G82" s="93">
        <v>3211732.01</v>
      </c>
      <c r="H82" s="119">
        <v>5597085.4000000004</v>
      </c>
      <c r="I82" s="112"/>
    </row>
    <row r="83" spans="1:9" ht="15.6" x14ac:dyDescent="0.3">
      <c r="A83" s="118" t="s">
        <v>538</v>
      </c>
      <c r="B83" s="180" t="str">
        <f t="shared" si="1"/>
        <v>7425</v>
      </c>
      <c r="C83" s="133" t="s">
        <v>540</v>
      </c>
      <c r="D83" s="93">
        <v>0</v>
      </c>
      <c r="E83" s="93">
        <v>0</v>
      </c>
      <c r="F83" s="93">
        <v>0</v>
      </c>
      <c r="G83" s="93">
        <v>0</v>
      </c>
      <c r="H83" s="119">
        <v>0</v>
      </c>
      <c r="I83" s="112"/>
    </row>
    <row r="84" spans="1:9" ht="15.6" x14ac:dyDescent="0.3">
      <c r="A84" s="118" t="s">
        <v>541</v>
      </c>
      <c r="B84" s="180" t="str">
        <f t="shared" si="1"/>
        <v>7538</v>
      </c>
      <c r="C84" s="130" t="s">
        <v>542</v>
      </c>
      <c r="D84" s="93">
        <v>177761.51</v>
      </c>
      <c r="E84" s="93">
        <v>0</v>
      </c>
      <c r="F84" s="93">
        <v>177761.51</v>
      </c>
      <c r="G84" s="93">
        <v>0</v>
      </c>
      <c r="H84" s="119">
        <v>177761.51</v>
      </c>
      <c r="I84" s="112"/>
    </row>
    <row r="85" spans="1:9" ht="15.6" x14ac:dyDescent="0.3">
      <c r="A85" s="118" t="s">
        <v>541</v>
      </c>
      <c r="B85" s="180" t="str">
        <f t="shared" si="1"/>
        <v>7525</v>
      </c>
      <c r="C85" s="131" t="s">
        <v>543</v>
      </c>
      <c r="D85" s="93">
        <v>0</v>
      </c>
      <c r="E85" s="93">
        <v>0</v>
      </c>
      <c r="F85" s="93">
        <v>0</v>
      </c>
      <c r="G85" s="93">
        <v>0</v>
      </c>
      <c r="H85" s="119">
        <v>0</v>
      </c>
      <c r="I85" s="112"/>
    </row>
    <row r="86" spans="1:9" ht="15.6" x14ac:dyDescent="0.3">
      <c r="A86" s="118" t="s">
        <v>544</v>
      </c>
      <c r="B86" s="180" t="str">
        <f t="shared" si="1"/>
        <v>7932</v>
      </c>
      <c r="C86" s="129" t="s">
        <v>545</v>
      </c>
      <c r="D86" s="93">
        <v>6049.62</v>
      </c>
      <c r="E86" s="93">
        <v>0</v>
      </c>
      <c r="F86" s="93">
        <v>6049.62</v>
      </c>
      <c r="G86" s="93">
        <v>0</v>
      </c>
      <c r="H86" s="119">
        <v>6049.62</v>
      </c>
      <c r="I86" s="112"/>
    </row>
    <row r="87" spans="1:9" ht="15.6" x14ac:dyDescent="0.3">
      <c r="A87" s="118" t="s">
        <v>546</v>
      </c>
      <c r="B87" s="180" t="str">
        <f t="shared" si="1"/>
        <v>8040</v>
      </c>
      <c r="C87" s="129" t="s">
        <v>547</v>
      </c>
      <c r="D87" s="93">
        <v>2780.25</v>
      </c>
      <c r="E87" s="93">
        <v>0</v>
      </c>
      <c r="F87" s="93">
        <v>2780.25</v>
      </c>
      <c r="G87" s="93">
        <v>0</v>
      </c>
      <c r="H87" s="119">
        <v>2780.25</v>
      </c>
      <c r="I87" s="112"/>
    </row>
    <row r="88" spans="1:9" ht="15.6" x14ac:dyDescent="0.3">
      <c r="A88" s="118" t="s">
        <v>548</v>
      </c>
      <c r="B88" s="180" t="str">
        <f t="shared" si="1"/>
        <v>8132</v>
      </c>
      <c r="C88" s="129" t="s">
        <v>549</v>
      </c>
      <c r="D88" s="93">
        <v>1486.47</v>
      </c>
      <c r="E88" s="93">
        <v>0</v>
      </c>
      <c r="F88" s="93">
        <v>1486.47</v>
      </c>
      <c r="G88" s="93">
        <v>0</v>
      </c>
      <c r="H88" s="119">
        <v>1486.47</v>
      </c>
      <c r="I88" s="112"/>
    </row>
    <row r="89" spans="1:9" ht="15.6" x14ac:dyDescent="0.3">
      <c r="A89" s="134" t="s">
        <v>550</v>
      </c>
      <c r="B89" s="180" t="str">
        <f t="shared" si="1"/>
        <v>8340</v>
      </c>
      <c r="C89" s="133" t="s">
        <v>551</v>
      </c>
      <c r="D89" s="93">
        <v>0</v>
      </c>
      <c r="E89" s="93">
        <v>0</v>
      </c>
      <c r="F89" s="93">
        <v>0</v>
      </c>
      <c r="G89" s="93">
        <v>0</v>
      </c>
      <c r="H89" s="119">
        <v>0</v>
      </c>
      <c r="I89" s="112"/>
    </row>
    <row r="90" spans="1:9" ht="15.6" x14ac:dyDescent="0.3">
      <c r="A90" s="118" t="s">
        <v>333</v>
      </c>
      <c r="B90" s="180" t="str">
        <f t="shared" si="1"/>
        <v>8440</v>
      </c>
      <c r="C90" s="129" t="s">
        <v>552</v>
      </c>
      <c r="D90" s="93">
        <v>376.5</v>
      </c>
      <c r="E90" s="93">
        <v>0</v>
      </c>
      <c r="F90" s="93">
        <v>376.5</v>
      </c>
      <c r="G90" s="93">
        <v>0</v>
      </c>
      <c r="H90" s="119">
        <v>376.5</v>
      </c>
      <c r="I90" s="112"/>
    </row>
    <row r="91" spans="1:9" ht="15.6" x14ac:dyDescent="0.3">
      <c r="A91" s="118" t="s">
        <v>553</v>
      </c>
      <c r="B91" s="180" t="str">
        <f t="shared" si="1"/>
        <v>8809A</v>
      </c>
      <c r="C91" s="129" t="s">
        <v>554</v>
      </c>
      <c r="D91" s="93">
        <v>41273.33</v>
      </c>
      <c r="E91" s="93">
        <v>0</v>
      </c>
      <c r="F91" s="93">
        <v>41273.33</v>
      </c>
      <c r="G91" s="93">
        <v>0</v>
      </c>
      <c r="H91" s="119">
        <v>41273.33</v>
      </c>
      <c r="I91" s="112"/>
    </row>
    <row r="92" spans="1:9" x14ac:dyDescent="0.3">
      <c r="A92" s="118" t="s">
        <v>555</v>
      </c>
      <c r="B92" s="180" t="str">
        <f t="shared" si="1"/>
        <v>9040</v>
      </c>
      <c r="C92" s="130" t="s">
        <v>556</v>
      </c>
      <c r="D92" s="93">
        <v>0</v>
      </c>
      <c r="E92" s="93">
        <v>0</v>
      </c>
      <c r="F92" s="93">
        <v>0</v>
      </c>
      <c r="G92" s="93">
        <v>0</v>
      </c>
      <c r="H92" s="119">
        <v>0</v>
      </c>
      <c r="I92" s="111"/>
    </row>
    <row r="93" spans="1:9" ht="15.6" x14ac:dyDescent="0.3">
      <c r="A93" s="118" t="s">
        <v>557</v>
      </c>
      <c r="B93" s="180" t="str">
        <f t="shared" si="1"/>
        <v>9201A</v>
      </c>
      <c r="C93" s="130" t="s">
        <v>558</v>
      </c>
      <c r="D93" s="93">
        <v>324764.95999999996</v>
      </c>
      <c r="E93" s="93">
        <v>0</v>
      </c>
      <c r="F93" s="93">
        <v>324764.95999999996</v>
      </c>
      <c r="G93" s="93">
        <v>0</v>
      </c>
      <c r="H93" s="119">
        <v>324764.95999999996</v>
      </c>
      <c r="I93" s="112"/>
    </row>
    <row r="94" spans="1:9" ht="15.6" x14ac:dyDescent="0.3">
      <c r="A94" s="118" t="s">
        <v>559</v>
      </c>
      <c r="B94" s="180" t="str">
        <f t="shared" si="1"/>
        <v>9301A</v>
      </c>
      <c r="C94" s="130" t="s">
        <v>560</v>
      </c>
      <c r="D94" s="93">
        <v>33954.31</v>
      </c>
      <c r="E94" s="93">
        <v>0</v>
      </c>
      <c r="F94" s="93">
        <v>33954.31</v>
      </c>
      <c r="G94" s="93">
        <v>0</v>
      </c>
      <c r="H94" s="119">
        <v>33954.31</v>
      </c>
      <c r="I94" s="112"/>
    </row>
    <row r="95" spans="1:9" ht="15.6" x14ac:dyDescent="0.3">
      <c r="A95" s="118" t="s">
        <v>561</v>
      </c>
      <c r="B95" s="180" t="str">
        <f t="shared" si="1"/>
        <v>9449</v>
      </c>
      <c r="C95" s="130" t="s">
        <v>562</v>
      </c>
      <c r="D95" s="93">
        <v>25759.129999999997</v>
      </c>
      <c r="E95" s="93">
        <v>0</v>
      </c>
      <c r="F95" s="93">
        <v>25759.129999999997</v>
      </c>
      <c r="G95" s="93">
        <v>0</v>
      </c>
      <c r="H95" s="119">
        <v>25759.129999999997</v>
      </c>
      <c r="I95" s="112"/>
    </row>
    <row r="96" spans="1:9" ht="15.6" x14ac:dyDescent="0.3">
      <c r="A96" s="118" t="s">
        <v>563</v>
      </c>
      <c r="B96" s="180" t="str">
        <f t="shared" si="1"/>
        <v>9618A</v>
      </c>
      <c r="C96" s="130" t="s">
        <v>564</v>
      </c>
      <c r="D96" s="93">
        <v>0</v>
      </c>
      <c r="E96" s="93">
        <v>0</v>
      </c>
      <c r="F96" s="93">
        <v>0</v>
      </c>
      <c r="G96" s="93">
        <v>0</v>
      </c>
      <c r="H96" s="119">
        <v>0</v>
      </c>
      <c r="I96" s="112"/>
    </row>
    <row r="97" spans="1:9" ht="15.6" x14ac:dyDescent="0.3">
      <c r="A97" s="118" t="s">
        <v>566</v>
      </c>
      <c r="B97" s="180" t="str">
        <f t="shared" si="1"/>
        <v>9818A</v>
      </c>
      <c r="C97" s="130" t="s">
        <v>565</v>
      </c>
      <c r="D97" s="93">
        <v>320466175.95999998</v>
      </c>
      <c r="E97" s="93">
        <v>295661549.24000007</v>
      </c>
      <c r="F97" s="93">
        <v>616127725.20000005</v>
      </c>
      <c r="G97" s="93">
        <v>31997277.109999999</v>
      </c>
      <c r="H97" s="119">
        <v>648125002.31000006</v>
      </c>
      <c r="I97" s="112"/>
    </row>
    <row r="98" spans="1:9" x14ac:dyDescent="0.3">
      <c r="A98" s="118" t="s">
        <v>567</v>
      </c>
      <c r="B98" s="180" t="str">
        <f t="shared" si="1"/>
        <v>BB49</v>
      </c>
      <c r="C98" s="130" t="s">
        <v>568</v>
      </c>
      <c r="D98" s="93">
        <v>0</v>
      </c>
      <c r="E98" s="93">
        <v>0</v>
      </c>
      <c r="F98" s="93">
        <v>0</v>
      </c>
      <c r="G98" s="93">
        <v>0</v>
      </c>
      <c r="H98" s="119">
        <v>0</v>
      </c>
      <c r="I98" s="111"/>
    </row>
    <row r="99" spans="1:9" x14ac:dyDescent="0.3">
      <c r="A99" s="118" t="s">
        <v>569</v>
      </c>
      <c r="B99" s="180" t="str">
        <f t="shared" si="1"/>
        <v>AA</v>
      </c>
      <c r="C99" s="135" t="s">
        <v>570</v>
      </c>
      <c r="D99" s="93"/>
      <c r="E99" s="93">
        <v>0</v>
      </c>
      <c r="F99" s="93">
        <v>0</v>
      </c>
      <c r="G99" s="93">
        <v>0</v>
      </c>
      <c r="H99" s="119">
        <v>0</v>
      </c>
      <c r="I99" s="90"/>
    </row>
    <row r="100" spans="1:9" x14ac:dyDescent="0.3">
      <c r="A100" s="118" t="s">
        <v>571</v>
      </c>
      <c r="B100" s="180" t="str">
        <f t="shared" si="1"/>
        <v>BB</v>
      </c>
      <c r="C100" s="135" t="s">
        <v>587</v>
      </c>
      <c r="D100" s="93"/>
      <c r="E100" s="93">
        <v>0</v>
      </c>
      <c r="F100" s="93">
        <v>0</v>
      </c>
      <c r="G100" s="93">
        <v>35835.919999999998</v>
      </c>
      <c r="H100" s="119">
        <v>35835.919999999998</v>
      </c>
      <c r="I100" s="111"/>
    </row>
    <row r="101" spans="1:9" x14ac:dyDescent="0.3">
      <c r="A101" s="118" t="s">
        <v>572</v>
      </c>
      <c r="B101" s="180" t="str">
        <f t="shared" si="1"/>
        <v>CC</v>
      </c>
      <c r="C101" s="135" t="s">
        <v>588</v>
      </c>
      <c r="D101" s="93"/>
      <c r="E101" s="93">
        <v>0</v>
      </c>
      <c r="F101" s="93">
        <v>0</v>
      </c>
      <c r="G101" s="93">
        <v>32452060.200000003</v>
      </c>
      <c r="H101" s="119">
        <v>32452060.200000003</v>
      </c>
      <c r="I101" s="111"/>
    </row>
    <row r="102" spans="1:9" x14ac:dyDescent="0.3">
      <c r="A102" s="118" t="s">
        <v>299</v>
      </c>
      <c r="B102" s="180" t="str">
        <f t="shared" si="1"/>
        <v>DD</v>
      </c>
      <c r="C102" s="135" t="s">
        <v>589</v>
      </c>
      <c r="D102" s="93"/>
      <c r="E102" s="93">
        <v>0</v>
      </c>
      <c r="F102" s="93">
        <v>0</v>
      </c>
      <c r="G102" s="93">
        <v>2557182.1</v>
      </c>
      <c r="H102" s="119">
        <v>2557182.1</v>
      </c>
      <c r="I102" s="111"/>
    </row>
    <row r="103" spans="1:9" x14ac:dyDescent="0.3">
      <c r="A103" s="118" t="s">
        <v>300</v>
      </c>
      <c r="B103" s="180" t="str">
        <f t="shared" si="1"/>
        <v>QQ</v>
      </c>
      <c r="C103" s="130" t="s">
        <v>573</v>
      </c>
      <c r="D103" s="93"/>
      <c r="E103" s="93">
        <v>0</v>
      </c>
      <c r="F103" s="93">
        <v>0</v>
      </c>
      <c r="G103" s="93">
        <v>0</v>
      </c>
      <c r="H103" s="119">
        <v>0</v>
      </c>
      <c r="I103" s="111"/>
    </row>
    <row r="104" spans="1:9" x14ac:dyDescent="0.3">
      <c r="A104" s="118" t="s">
        <v>574</v>
      </c>
      <c r="B104" s="180" t="str">
        <f t="shared" si="1"/>
        <v>EE</v>
      </c>
      <c r="C104" s="135" t="s">
        <v>590</v>
      </c>
      <c r="D104" s="93"/>
      <c r="E104" s="93">
        <v>0</v>
      </c>
      <c r="F104" s="93">
        <v>0</v>
      </c>
      <c r="G104" s="93">
        <v>0</v>
      </c>
      <c r="H104" s="119">
        <v>0</v>
      </c>
      <c r="I104" s="111"/>
    </row>
    <row r="105" spans="1:9" x14ac:dyDescent="0.3">
      <c r="A105" s="118" t="s">
        <v>575</v>
      </c>
      <c r="B105" s="180" t="str">
        <f t="shared" si="1"/>
        <v>RB</v>
      </c>
      <c r="C105" s="135" t="s">
        <v>576</v>
      </c>
      <c r="D105" s="93"/>
      <c r="E105" s="93">
        <v>0</v>
      </c>
      <c r="F105" s="93">
        <v>0</v>
      </c>
      <c r="G105" s="93">
        <v>0</v>
      </c>
      <c r="H105" s="119">
        <v>0</v>
      </c>
      <c r="I105" s="111"/>
    </row>
    <row r="106" spans="1:9" x14ac:dyDescent="0.3">
      <c r="A106" s="118"/>
      <c r="C106" s="125"/>
      <c r="D106" s="136" t="s">
        <v>577</v>
      </c>
      <c r="E106" s="136" t="s">
        <v>577</v>
      </c>
      <c r="F106" s="136" t="s">
        <v>577</v>
      </c>
      <c r="G106" s="136" t="s">
        <v>577</v>
      </c>
      <c r="H106" s="137" t="s">
        <v>577</v>
      </c>
    </row>
    <row r="107" spans="1:9" x14ac:dyDescent="0.3">
      <c r="A107" s="118" t="s">
        <v>578</v>
      </c>
      <c r="C107" s="125"/>
      <c r="D107" s="138">
        <v>626672653.74999976</v>
      </c>
      <c r="E107" s="138">
        <v>295798131.07000005</v>
      </c>
      <c r="F107" s="138">
        <v>922470784.81999993</v>
      </c>
      <c r="G107" s="138">
        <v>76486046.700000003</v>
      </c>
      <c r="H107" s="139">
        <v>998956831.51999986</v>
      </c>
    </row>
    <row r="108" spans="1:9" x14ac:dyDescent="0.3">
      <c r="A108" s="118"/>
      <c r="D108" s="136" t="s">
        <v>397</v>
      </c>
      <c r="E108" s="136" t="s">
        <v>397</v>
      </c>
      <c r="F108" s="136" t="s">
        <v>397</v>
      </c>
      <c r="G108" s="136" t="s">
        <v>397</v>
      </c>
      <c r="H108" s="137" t="s">
        <v>397</v>
      </c>
    </row>
    <row r="109" spans="1:9" x14ac:dyDescent="0.3">
      <c r="A109" s="118"/>
      <c r="D109" s="93"/>
      <c r="E109" s="93"/>
      <c r="F109" s="93"/>
      <c r="G109" s="93"/>
      <c r="H109" s="119"/>
    </row>
    <row r="110" spans="1:9" x14ac:dyDescent="0.3">
      <c r="A110" s="118"/>
      <c r="D110" s="93"/>
      <c r="E110" s="93"/>
      <c r="F110" s="93"/>
      <c r="G110" s="93"/>
      <c r="H110" s="119">
        <v>350831829.2099998</v>
      </c>
    </row>
    <row r="111" spans="1:9" x14ac:dyDescent="0.3">
      <c r="A111" s="118"/>
      <c r="D111" s="93"/>
      <c r="E111" s="93"/>
      <c r="F111" s="93"/>
      <c r="G111" s="93"/>
      <c r="H111" s="119"/>
    </row>
    <row r="112" spans="1:9" x14ac:dyDescent="0.3">
      <c r="A112" s="118"/>
      <c r="D112" s="93"/>
      <c r="E112" s="93"/>
      <c r="F112" s="93"/>
      <c r="G112" s="93"/>
      <c r="H112" s="119"/>
    </row>
    <row r="113" spans="1:8" ht="15" thickBot="1" x14ac:dyDescent="0.35">
      <c r="A113" s="140"/>
      <c r="B113" s="181"/>
      <c r="C113" s="141"/>
      <c r="D113" s="142"/>
      <c r="E113" s="142"/>
      <c r="F113" s="142"/>
      <c r="G113" s="142" t="s">
        <v>579</v>
      </c>
      <c r="H113" s="143">
        <v>0</v>
      </c>
    </row>
    <row r="115" spans="1:8" ht="15" thickBot="1" x14ac:dyDescent="0.35"/>
    <row r="116" spans="1:8" x14ac:dyDescent="0.3">
      <c r="A116" s="114"/>
      <c r="B116" s="173"/>
      <c r="C116" s="115"/>
      <c r="D116" s="116" t="s">
        <v>394</v>
      </c>
      <c r="E116" s="116"/>
      <c r="F116" s="116"/>
      <c r="G116" s="116"/>
      <c r="H116" s="117"/>
    </row>
    <row r="117" spans="1:8" x14ac:dyDescent="0.3">
      <c r="A117" s="118"/>
      <c r="D117" s="93" t="s">
        <v>580</v>
      </c>
      <c r="E117" s="93"/>
      <c r="F117" s="93"/>
      <c r="G117" s="93"/>
      <c r="H117" s="119"/>
    </row>
    <row r="118" spans="1:8" x14ac:dyDescent="0.3">
      <c r="A118" s="118" t="s">
        <v>585</v>
      </c>
      <c r="D118" s="93"/>
      <c r="E118" s="120" t="s">
        <v>396</v>
      </c>
      <c r="F118" s="93"/>
      <c r="G118" s="93"/>
      <c r="H118" s="119"/>
    </row>
    <row r="119" spans="1:8" x14ac:dyDescent="0.3">
      <c r="A119" s="121" t="s">
        <v>397</v>
      </c>
      <c r="C119" s="122" t="s">
        <v>397</v>
      </c>
      <c r="D119" s="123" t="s">
        <v>397</v>
      </c>
      <c r="E119" s="123" t="s">
        <v>397</v>
      </c>
      <c r="F119" s="123" t="s">
        <v>397</v>
      </c>
      <c r="G119" s="123" t="s">
        <v>397</v>
      </c>
      <c r="H119" s="124" t="s">
        <v>397</v>
      </c>
    </row>
    <row r="120" spans="1:8" x14ac:dyDescent="0.3">
      <c r="A120" s="118" t="s">
        <v>398</v>
      </c>
      <c r="C120" s="125"/>
      <c r="D120" s="126" t="s">
        <v>185</v>
      </c>
      <c r="E120" s="126" t="s">
        <v>185</v>
      </c>
      <c r="F120" s="126" t="s">
        <v>399</v>
      </c>
      <c r="G120" s="126" t="s">
        <v>185</v>
      </c>
      <c r="H120" s="127" t="s">
        <v>400</v>
      </c>
    </row>
    <row r="121" spans="1:8" x14ac:dyDescent="0.3">
      <c r="A121" s="118"/>
      <c r="C121" s="125"/>
      <c r="D121" s="126" t="s">
        <v>401</v>
      </c>
      <c r="E121" s="126" t="s">
        <v>402</v>
      </c>
      <c r="F121" s="126" t="s">
        <v>402</v>
      </c>
      <c r="G121" s="126" t="s">
        <v>403</v>
      </c>
      <c r="H121" s="127" t="s">
        <v>404</v>
      </c>
    </row>
    <row r="122" spans="1:8" x14ac:dyDescent="0.3">
      <c r="A122" s="118"/>
      <c r="C122" s="125"/>
      <c r="D122" s="126" t="s">
        <v>405</v>
      </c>
      <c r="E122" s="126" t="s">
        <v>406</v>
      </c>
      <c r="F122" s="93"/>
      <c r="G122" s="126" t="s">
        <v>406</v>
      </c>
      <c r="H122" s="127" t="s">
        <v>581</v>
      </c>
    </row>
    <row r="123" spans="1:8" x14ac:dyDescent="0.3">
      <c r="A123" s="121" t="s">
        <v>397</v>
      </c>
      <c r="C123" s="122" t="s">
        <v>397</v>
      </c>
      <c r="D123" s="123" t="s">
        <v>397</v>
      </c>
      <c r="E123" s="123" t="s">
        <v>397</v>
      </c>
      <c r="F123" s="123" t="s">
        <v>397</v>
      </c>
      <c r="G123" s="123" t="s">
        <v>397</v>
      </c>
      <c r="H123" s="124" t="s">
        <v>397</v>
      </c>
    </row>
    <row r="124" spans="1:8" x14ac:dyDescent="0.3">
      <c r="A124" s="118" t="s">
        <v>408</v>
      </c>
      <c r="B124" s="180" t="str">
        <f>C124</f>
        <v>00</v>
      </c>
      <c r="C124" s="128" t="s">
        <v>409</v>
      </c>
      <c r="D124" s="93"/>
      <c r="E124" s="93">
        <v>112717.12</v>
      </c>
      <c r="F124" s="93">
        <v>112717.12</v>
      </c>
      <c r="G124" s="93">
        <v>0</v>
      </c>
      <c r="H124" s="119">
        <v>112717.12</v>
      </c>
    </row>
    <row r="125" spans="1:8" x14ac:dyDescent="0.3">
      <c r="A125" s="118" t="s">
        <v>410</v>
      </c>
      <c r="B125" s="180" t="str">
        <f t="shared" ref="B125:B188" si="2">C125</f>
        <v>0201A</v>
      </c>
      <c r="C125" s="129" t="s">
        <v>411</v>
      </c>
      <c r="D125" s="93">
        <v>6921220.080000001</v>
      </c>
      <c r="E125" s="93">
        <v>0</v>
      </c>
      <c r="F125" s="93">
        <v>6921220.080000001</v>
      </c>
      <c r="G125" s="93">
        <v>0</v>
      </c>
      <c r="H125" s="119">
        <v>6921220.080000001</v>
      </c>
    </row>
    <row r="126" spans="1:8" x14ac:dyDescent="0.3">
      <c r="A126" s="118" t="s">
        <v>410</v>
      </c>
      <c r="B126" s="180" t="str">
        <f t="shared" si="2"/>
        <v>0237</v>
      </c>
      <c r="C126" s="129" t="s">
        <v>412</v>
      </c>
      <c r="D126" s="93">
        <v>353295.19</v>
      </c>
      <c r="E126" s="93">
        <v>0</v>
      </c>
      <c r="F126" s="93">
        <v>353295.19</v>
      </c>
      <c r="G126" s="93">
        <v>0</v>
      </c>
      <c r="H126" s="119">
        <v>353295.19</v>
      </c>
    </row>
    <row r="127" spans="1:8" x14ac:dyDescent="0.3">
      <c r="A127" s="118" t="s">
        <v>413</v>
      </c>
      <c r="B127" s="180" t="str">
        <f t="shared" si="2"/>
        <v>0302A</v>
      </c>
      <c r="C127" s="129" t="s">
        <v>414</v>
      </c>
      <c r="D127" s="93">
        <v>5695377.4399999995</v>
      </c>
      <c r="E127" s="93">
        <v>0</v>
      </c>
      <c r="F127" s="93">
        <v>5695377.4399999995</v>
      </c>
      <c r="G127" s="93">
        <v>0</v>
      </c>
      <c r="H127" s="119">
        <v>5695377.4399999995</v>
      </c>
    </row>
    <row r="128" spans="1:8" x14ac:dyDescent="0.3">
      <c r="A128" s="118" t="s">
        <v>415</v>
      </c>
      <c r="B128" s="180" t="str">
        <f t="shared" si="2"/>
        <v>0410</v>
      </c>
      <c r="C128" s="129" t="s">
        <v>416</v>
      </c>
      <c r="D128" s="93">
        <v>503442.3</v>
      </c>
      <c r="E128" s="93">
        <v>0</v>
      </c>
      <c r="F128" s="93">
        <v>503442.3</v>
      </c>
      <c r="G128" s="93">
        <v>0</v>
      </c>
      <c r="H128" s="119">
        <v>503442.3</v>
      </c>
    </row>
    <row r="129" spans="1:8" x14ac:dyDescent="0.3">
      <c r="A129" s="118" t="s">
        <v>417</v>
      </c>
      <c r="B129" s="180" t="str">
        <f t="shared" si="2"/>
        <v>0519A</v>
      </c>
      <c r="C129" s="130" t="s">
        <v>418</v>
      </c>
      <c r="D129" s="93">
        <v>0</v>
      </c>
      <c r="E129" s="93">
        <v>0</v>
      </c>
      <c r="F129" s="93">
        <v>0</v>
      </c>
      <c r="G129" s="93">
        <v>0</v>
      </c>
      <c r="H129" s="119">
        <v>0</v>
      </c>
    </row>
    <row r="130" spans="1:8" x14ac:dyDescent="0.3">
      <c r="A130" s="118" t="s">
        <v>419</v>
      </c>
      <c r="B130" s="180" t="str">
        <f t="shared" si="2"/>
        <v>0602A</v>
      </c>
      <c r="C130" s="129" t="s">
        <v>420</v>
      </c>
      <c r="D130" s="93">
        <v>0</v>
      </c>
      <c r="E130" s="93">
        <v>0</v>
      </c>
      <c r="F130" s="93">
        <v>0</v>
      </c>
      <c r="G130" s="93">
        <v>0</v>
      </c>
      <c r="H130" s="119">
        <v>0</v>
      </c>
    </row>
    <row r="131" spans="1:8" x14ac:dyDescent="0.3">
      <c r="A131" s="118" t="s">
        <v>421</v>
      </c>
      <c r="B131" s="180" t="str">
        <f t="shared" si="2"/>
        <v>0719A</v>
      </c>
      <c r="C131" s="130" t="s">
        <v>422</v>
      </c>
      <c r="D131" s="93">
        <v>362223.03</v>
      </c>
      <c r="E131" s="93">
        <v>0</v>
      </c>
      <c r="F131" s="93">
        <v>362223.03</v>
      </c>
      <c r="G131" s="93">
        <v>0</v>
      </c>
      <c r="H131" s="119">
        <v>362223.03</v>
      </c>
    </row>
    <row r="132" spans="1:8" x14ac:dyDescent="0.3">
      <c r="A132" s="118" t="s">
        <v>423</v>
      </c>
      <c r="B132" s="180" t="str">
        <f t="shared" si="2"/>
        <v>0802A</v>
      </c>
      <c r="C132" s="130" t="s">
        <v>424</v>
      </c>
      <c r="D132" s="93">
        <v>50976.380000000005</v>
      </c>
      <c r="E132" s="93">
        <v>0</v>
      </c>
      <c r="F132" s="93">
        <v>50976.380000000005</v>
      </c>
      <c r="G132" s="93">
        <v>0</v>
      </c>
      <c r="H132" s="119">
        <v>50976.380000000005</v>
      </c>
    </row>
    <row r="133" spans="1:8" ht="15.6" x14ac:dyDescent="0.3">
      <c r="A133" s="118" t="s">
        <v>425</v>
      </c>
      <c r="B133" s="180" t="str">
        <f t="shared" si="2"/>
        <v>0940</v>
      </c>
      <c r="C133" s="131" t="s">
        <v>426</v>
      </c>
      <c r="D133" s="93">
        <v>16.739999999999998</v>
      </c>
      <c r="E133" s="93">
        <v>0</v>
      </c>
      <c r="F133" s="93">
        <v>16.739999999999998</v>
      </c>
      <c r="G133" s="93">
        <v>0</v>
      </c>
      <c r="H133" s="119">
        <v>16.739999999999998</v>
      </c>
    </row>
    <row r="134" spans="1:8" x14ac:dyDescent="0.3">
      <c r="A134" s="118" t="s">
        <v>427</v>
      </c>
      <c r="B134" s="180" t="str">
        <f t="shared" si="2"/>
        <v>1010</v>
      </c>
      <c r="C134" s="130" t="s">
        <v>428</v>
      </c>
      <c r="D134" s="93">
        <v>102305</v>
      </c>
      <c r="E134" s="93">
        <v>0</v>
      </c>
      <c r="F134" s="93">
        <v>102305</v>
      </c>
      <c r="G134" s="93">
        <v>0</v>
      </c>
      <c r="H134" s="119">
        <v>102305</v>
      </c>
    </row>
    <row r="135" spans="1:8" x14ac:dyDescent="0.3">
      <c r="A135" s="118" t="s">
        <v>429</v>
      </c>
      <c r="B135" s="180" t="str">
        <f t="shared" si="2"/>
        <v>1206A</v>
      </c>
      <c r="C135" s="129" t="s">
        <v>430</v>
      </c>
      <c r="D135" s="93">
        <v>4118770.5</v>
      </c>
      <c r="E135" s="93">
        <v>0</v>
      </c>
      <c r="F135" s="93">
        <v>4118770.5</v>
      </c>
      <c r="G135" s="93">
        <v>0</v>
      </c>
      <c r="H135" s="119">
        <v>4118770.5</v>
      </c>
    </row>
    <row r="136" spans="1:8" x14ac:dyDescent="0.3">
      <c r="A136" s="118" t="s">
        <v>429</v>
      </c>
      <c r="B136" s="180" t="str">
        <f t="shared" si="2"/>
        <v>1236</v>
      </c>
      <c r="C136" s="129" t="s">
        <v>431</v>
      </c>
      <c r="D136" s="93">
        <v>1719135.91</v>
      </c>
      <c r="E136" s="93">
        <v>0</v>
      </c>
      <c r="F136" s="93">
        <v>1719135.91</v>
      </c>
      <c r="G136" s="93">
        <v>0</v>
      </c>
      <c r="H136" s="119">
        <v>1719135.91</v>
      </c>
    </row>
    <row r="137" spans="1:8" x14ac:dyDescent="0.3">
      <c r="A137" s="118" t="s">
        <v>432</v>
      </c>
      <c r="B137" s="180" t="str">
        <f t="shared" si="2"/>
        <v>1310</v>
      </c>
      <c r="C137" s="129" t="s">
        <v>433</v>
      </c>
      <c r="D137" s="93">
        <v>113014.70000000001</v>
      </c>
      <c r="E137" s="93">
        <v>0</v>
      </c>
      <c r="F137" s="93">
        <v>113014.70000000001</v>
      </c>
      <c r="G137" s="93">
        <v>0</v>
      </c>
      <c r="H137" s="119">
        <v>113014.70000000001</v>
      </c>
    </row>
    <row r="138" spans="1:8" x14ac:dyDescent="0.3">
      <c r="A138" s="118" t="s">
        <v>21</v>
      </c>
      <c r="B138" s="180" t="str">
        <f t="shared" si="2"/>
        <v>1524A</v>
      </c>
      <c r="C138" s="129" t="s">
        <v>434</v>
      </c>
      <c r="D138" s="93">
        <v>1390000</v>
      </c>
      <c r="E138" s="93">
        <v>0</v>
      </c>
      <c r="F138" s="93">
        <v>1390000</v>
      </c>
      <c r="G138" s="93">
        <v>0</v>
      </c>
      <c r="H138" s="119">
        <v>1390000</v>
      </c>
    </row>
    <row r="139" spans="1:8" x14ac:dyDescent="0.3">
      <c r="A139" s="118" t="s">
        <v>284</v>
      </c>
      <c r="B139" s="180" t="str">
        <f t="shared" si="2"/>
        <v>1649</v>
      </c>
      <c r="C139" s="130" t="s">
        <v>435</v>
      </c>
      <c r="D139" s="93">
        <v>3944</v>
      </c>
      <c r="E139" s="93">
        <v>0</v>
      </c>
      <c r="F139" s="93">
        <v>3944</v>
      </c>
      <c r="G139" s="93">
        <v>0</v>
      </c>
      <c r="H139" s="119">
        <v>3944</v>
      </c>
    </row>
    <row r="140" spans="1:8" x14ac:dyDescent="0.3">
      <c r="A140" s="132" t="s">
        <v>436</v>
      </c>
      <c r="B140" s="180" t="str">
        <f t="shared" si="2"/>
        <v>1710</v>
      </c>
      <c r="C140" s="130" t="s">
        <v>437</v>
      </c>
      <c r="D140" s="93">
        <v>538</v>
      </c>
      <c r="E140" s="93">
        <v>0</v>
      </c>
      <c r="F140" s="93">
        <v>538</v>
      </c>
      <c r="G140" s="93">
        <v>0</v>
      </c>
      <c r="H140" s="119">
        <v>538</v>
      </c>
    </row>
    <row r="141" spans="1:8" x14ac:dyDescent="0.3">
      <c r="A141" s="132" t="s">
        <v>438</v>
      </c>
      <c r="B141" s="180" t="str">
        <f t="shared" si="2"/>
        <v>1841</v>
      </c>
      <c r="C141" s="130" t="s">
        <v>439</v>
      </c>
      <c r="D141" s="93">
        <v>31419</v>
      </c>
      <c r="E141" s="93">
        <v>0</v>
      </c>
      <c r="F141" s="93">
        <v>31419</v>
      </c>
      <c r="G141" s="93">
        <v>0</v>
      </c>
      <c r="H141" s="119">
        <v>31419</v>
      </c>
    </row>
    <row r="142" spans="1:8" x14ac:dyDescent="0.3">
      <c r="A142" s="118" t="s">
        <v>440</v>
      </c>
      <c r="B142" s="180" t="str">
        <f t="shared" si="2"/>
        <v>2024A</v>
      </c>
      <c r="C142" s="130" t="s">
        <v>441</v>
      </c>
      <c r="D142" s="93">
        <v>719.54</v>
      </c>
      <c r="E142" s="93">
        <v>0</v>
      </c>
      <c r="F142" s="93">
        <v>719.54</v>
      </c>
      <c r="G142" s="93">
        <v>0</v>
      </c>
      <c r="H142" s="119">
        <v>719.54</v>
      </c>
    </row>
    <row r="143" spans="1:8" x14ac:dyDescent="0.3">
      <c r="A143" s="118" t="s">
        <v>442</v>
      </c>
      <c r="B143" s="180" t="str">
        <f t="shared" si="2"/>
        <v>2124A</v>
      </c>
      <c r="C143" s="130" t="s">
        <v>443</v>
      </c>
      <c r="D143" s="93">
        <v>377.07</v>
      </c>
      <c r="E143" s="93">
        <v>0</v>
      </c>
      <c r="F143" s="93">
        <v>377.07</v>
      </c>
      <c r="G143" s="93">
        <v>0</v>
      </c>
      <c r="H143" s="119">
        <v>377.07</v>
      </c>
    </row>
    <row r="144" spans="1:8" x14ac:dyDescent="0.3">
      <c r="A144" s="118" t="s">
        <v>444</v>
      </c>
      <c r="B144" s="180" t="str">
        <f t="shared" si="2"/>
        <v>2249</v>
      </c>
      <c r="C144" s="130" t="s">
        <v>445</v>
      </c>
      <c r="D144" s="93">
        <v>8941901.9499999993</v>
      </c>
      <c r="E144" s="93">
        <v>0</v>
      </c>
      <c r="F144" s="93">
        <v>8941901.9499999993</v>
      </c>
      <c r="G144" s="93">
        <v>0</v>
      </c>
      <c r="H144" s="119">
        <v>8941901.9499999993</v>
      </c>
    </row>
    <row r="145" spans="1:9" x14ac:dyDescent="0.3">
      <c r="A145" s="118" t="s">
        <v>446</v>
      </c>
      <c r="B145" s="180" t="str">
        <f t="shared" si="2"/>
        <v>2339</v>
      </c>
      <c r="C145" s="130" t="s">
        <v>447</v>
      </c>
      <c r="D145" s="93">
        <v>189582.13</v>
      </c>
      <c r="E145" s="93">
        <v>0</v>
      </c>
      <c r="F145" s="93">
        <v>189582.13</v>
      </c>
      <c r="G145" s="93">
        <v>0</v>
      </c>
      <c r="H145" s="119">
        <v>189582.13</v>
      </c>
    </row>
    <row r="146" spans="1:9" x14ac:dyDescent="0.3">
      <c r="A146" s="118" t="s">
        <v>448</v>
      </c>
      <c r="B146" s="180" t="str">
        <f t="shared" si="2"/>
        <v>2449</v>
      </c>
      <c r="C146" s="130" t="s">
        <v>449</v>
      </c>
      <c r="D146" s="93">
        <v>37078.51</v>
      </c>
      <c r="E146" s="93">
        <v>0</v>
      </c>
      <c r="F146" s="93">
        <v>37078.51</v>
      </c>
      <c r="G146" s="93">
        <v>0</v>
      </c>
      <c r="H146" s="119">
        <v>37078.51</v>
      </c>
    </row>
    <row r="147" spans="1:9" x14ac:dyDescent="0.3">
      <c r="A147" s="118" t="s">
        <v>450</v>
      </c>
      <c r="B147" s="180" t="str">
        <f t="shared" si="2"/>
        <v>2503A</v>
      </c>
      <c r="C147" s="129" t="s">
        <v>451</v>
      </c>
      <c r="D147" s="93">
        <v>0</v>
      </c>
      <c r="E147" s="93">
        <v>0</v>
      </c>
      <c r="F147" s="93">
        <v>0</v>
      </c>
      <c r="G147" s="93">
        <v>0</v>
      </c>
      <c r="H147" s="119">
        <v>0</v>
      </c>
    </row>
    <row r="148" spans="1:9" x14ac:dyDescent="0.3">
      <c r="A148" s="118" t="s">
        <v>452</v>
      </c>
      <c r="B148" s="180" t="str">
        <f t="shared" si="2"/>
        <v>2604A</v>
      </c>
      <c r="C148" s="129" t="s">
        <v>453</v>
      </c>
      <c r="D148" s="93">
        <v>12535091.720000001</v>
      </c>
      <c r="E148" s="93">
        <v>0</v>
      </c>
      <c r="F148" s="93">
        <v>12535091.720000001</v>
      </c>
      <c r="G148" s="93">
        <v>0</v>
      </c>
      <c r="H148" s="119">
        <v>12535091.720000001</v>
      </c>
    </row>
    <row r="149" spans="1:9" x14ac:dyDescent="0.3">
      <c r="A149" s="118" t="s">
        <v>454</v>
      </c>
      <c r="B149" s="180" t="str">
        <f t="shared" si="2"/>
        <v>2703A</v>
      </c>
      <c r="C149" s="130" t="s">
        <v>455</v>
      </c>
      <c r="D149" s="93">
        <v>78660583.129999995</v>
      </c>
      <c r="E149" s="93">
        <v>0</v>
      </c>
      <c r="F149" s="93">
        <v>78660583.129999995</v>
      </c>
      <c r="G149" s="93">
        <v>0</v>
      </c>
      <c r="H149" s="119">
        <v>78660583.129999995</v>
      </c>
    </row>
    <row r="150" spans="1:9" x14ac:dyDescent="0.3">
      <c r="A150" s="118" t="s">
        <v>456</v>
      </c>
      <c r="B150" s="180" t="str">
        <f t="shared" si="2"/>
        <v>2824A</v>
      </c>
      <c r="C150" s="130" t="s">
        <v>457</v>
      </c>
      <c r="D150" s="93">
        <v>0</v>
      </c>
      <c r="E150" s="93">
        <v>0</v>
      </c>
      <c r="F150" s="93">
        <v>0</v>
      </c>
      <c r="G150" s="93">
        <v>0</v>
      </c>
      <c r="H150" s="119">
        <v>0</v>
      </c>
    </row>
    <row r="151" spans="1:9" x14ac:dyDescent="0.3">
      <c r="A151" s="118" t="s">
        <v>458</v>
      </c>
      <c r="B151" s="180" t="str">
        <f t="shared" si="2"/>
        <v>2934</v>
      </c>
      <c r="C151" s="129" t="s">
        <v>459</v>
      </c>
      <c r="D151" s="93">
        <v>17523.25</v>
      </c>
      <c r="E151" s="93">
        <v>0</v>
      </c>
      <c r="F151" s="93">
        <v>17523.25</v>
      </c>
      <c r="G151" s="93">
        <v>0</v>
      </c>
      <c r="H151" s="119">
        <v>17523.25</v>
      </c>
    </row>
    <row r="152" spans="1:9" x14ac:dyDescent="0.3">
      <c r="A152" s="118" t="s">
        <v>460</v>
      </c>
      <c r="B152" s="180" t="str">
        <f t="shared" si="2"/>
        <v>3049</v>
      </c>
      <c r="C152" s="129" t="s">
        <v>461</v>
      </c>
      <c r="D152" s="93">
        <v>840343.34000000008</v>
      </c>
      <c r="E152" s="93">
        <v>0</v>
      </c>
      <c r="F152" s="93">
        <v>840343.34000000008</v>
      </c>
      <c r="G152" s="93">
        <v>0</v>
      </c>
      <c r="H152" s="119">
        <v>840343.34000000008</v>
      </c>
    </row>
    <row r="153" spans="1:9" x14ac:dyDescent="0.3">
      <c r="A153" s="118" t="s">
        <v>462</v>
      </c>
      <c r="B153" s="180" t="str">
        <f t="shared" si="2"/>
        <v>3215</v>
      </c>
      <c r="C153" s="130" t="s">
        <v>463</v>
      </c>
      <c r="D153" s="93">
        <v>1649189.8699999999</v>
      </c>
      <c r="E153" s="93">
        <v>0</v>
      </c>
      <c r="F153" s="93">
        <v>1649189.8699999999</v>
      </c>
      <c r="G153" s="93">
        <v>0</v>
      </c>
      <c r="H153" s="119">
        <v>1649189.8699999999</v>
      </c>
    </row>
    <row r="154" spans="1:9" x14ac:dyDescent="0.3">
      <c r="A154" s="118" t="s">
        <v>464</v>
      </c>
      <c r="B154" s="180" t="str">
        <f t="shared" si="2"/>
        <v>3303A</v>
      </c>
      <c r="C154" s="129" t="s">
        <v>465</v>
      </c>
      <c r="D154" s="93">
        <v>0</v>
      </c>
      <c r="E154" s="93">
        <v>0</v>
      </c>
      <c r="F154" s="93">
        <v>0</v>
      </c>
      <c r="G154" s="93">
        <v>0</v>
      </c>
      <c r="H154" s="119">
        <v>0</v>
      </c>
    </row>
    <row r="155" spans="1:9" x14ac:dyDescent="0.3">
      <c r="A155" s="118" t="s">
        <v>466</v>
      </c>
      <c r="B155" s="180" t="str">
        <f t="shared" si="2"/>
        <v>3410</v>
      </c>
      <c r="C155" s="130" t="s">
        <v>467</v>
      </c>
      <c r="D155" s="93">
        <v>771.48</v>
      </c>
      <c r="E155" s="93">
        <v>0</v>
      </c>
      <c r="F155" s="93">
        <v>771.48</v>
      </c>
      <c r="G155" s="93">
        <v>0</v>
      </c>
      <c r="H155" s="119">
        <v>771.48</v>
      </c>
    </row>
    <row r="156" spans="1:9" x14ac:dyDescent="0.3">
      <c r="A156" s="118" t="s">
        <v>468</v>
      </c>
      <c r="B156" s="180" t="str">
        <f t="shared" si="2"/>
        <v>3509A</v>
      </c>
      <c r="C156" s="130" t="s">
        <v>469</v>
      </c>
      <c r="D156" s="93">
        <v>15398.33</v>
      </c>
      <c r="E156" s="93">
        <v>0</v>
      </c>
      <c r="F156" s="93">
        <v>15398.33</v>
      </c>
      <c r="G156" s="93">
        <v>0</v>
      </c>
      <c r="H156" s="119">
        <v>15398.33</v>
      </c>
    </row>
    <row r="157" spans="1:9" x14ac:dyDescent="0.3">
      <c r="A157" s="118" t="s">
        <v>470</v>
      </c>
      <c r="B157" s="180" t="str">
        <f t="shared" si="2"/>
        <v>3611</v>
      </c>
      <c r="C157" s="130" t="s">
        <v>471</v>
      </c>
      <c r="D157" s="93">
        <v>66278.960000000006</v>
      </c>
      <c r="E157" s="93">
        <v>0</v>
      </c>
      <c r="F157" s="93">
        <v>66278.960000000006</v>
      </c>
      <c r="G157" s="93">
        <v>0</v>
      </c>
      <c r="H157" s="119">
        <v>66278.960000000006</v>
      </c>
    </row>
    <row r="158" spans="1:9" x14ac:dyDescent="0.3">
      <c r="A158" s="118" t="s">
        <v>472</v>
      </c>
      <c r="B158" s="180" t="str">
        <f t="shared" si="2"/>
        <v>3730</v>
      </c>
      <c r="C158" s="130" t="s">
        <v>473</v>
      </c>
      <c r="D158" s="93">
        <v>18844.510000000002</v>
      </c>
      <c r="E158" s="93">
        <v>0</v>
      </c>
      <c r="F158" s="93">
        <v>18844.510000000002</v>
      </c>
      <c r="G158" s="93">
        <v>0</v>
      </c>
      <c r="H158" s="119">
        <v>18844.510000000002</v>
      </c>
      <c r="I158" s="90"/>
    </row>
    <row r="159" spans="1:9" x14ac:dyDescent="0.3">
      <c r="A159" s="118" t="s">
        <v>474</v>
      </c>
      <c r="B159" s="180" t="str">
        <f t="shared" si="2"/>
        <v>3831</v>
      </c>
      <c r="C159" s="130" t="s">
        <v>475</v>
      </c>
      <c r="D159" s="93">
        <v>48244.2</v>
      </c>
      <c r="E159" s="93">
        <v>0</v>
      </c>
      <c r="F159" s="93">
        <v>48244.2</v>
      </c>
      <c r="G159" s="93">
        <v>0</v>
      </c>
      <c r="H159" s="119">
        <v>48244.2</v>
      </c>
    </row>
    <row r="160" spans="1:9" x14ac:dyDescent="0.3">
      <c r="A160" s="118" t="s">
        <v>476</v>
      </c>
      <c r="B160" s="180" t="str">
        <f t="shared" si="2"/>
        <v>3909A</v>
      </c>
      <c r="C160" s="130" t="s">
        <v>477</v>
      </c>
      <c r="D160" s="93">
        <v>4918.3600000000006</v>
      </c>
      <c r="E160" s="93">
        <v>0</v>
      </c>
      <c r="F160" s="93">
        <v>4918.3600000000006</v>
      </c>
      <c r="G160" s="93">
        <v>0</v>
      </c>
      <c r="H160" s="119">
        <v>4918.3600000000006</v>
      </c>
    </row>
    <row r="161" spans="1:9" x14ac:dyDescent="0.3">
      <c r="A161" s="118" t="s">
        <v>478</v>
      </c>
      <c r="B161" s="180" t="str">
        <f t="shared" si="2"/>
        <v>4012</v>
      </c>
      <c r="C161" s="130" t="s">
        <v>479</v>
      </c>
      <c r="D161" s="93">
        <v>1838006.32</v>
      </c>
      <c r="E161" s="93">
        <v>0</v>
      </c>
      <c r="F161" s="93">
        <v>1838006.32</v>
      </c>
      <c r="G161" s="93">
        <v>62915.040000000001</v>
      </c>
      <c r="H161" s="119">
        <v>1900921.36</v>
      </c>
    </row>
    <row r="162" spans="1:9" x14ac:dyDescent="0.3">
      <c r="A162" s="118" t="s">
        <v>478</v>
      </c>
      <c r="B162" s="180" t="str">
        <f t="shared" si="2"/>
        <v>4033</v>
      </c>
      <c r="C162" s="130" t="s">
        <v>480</v>
      </c>
      <c r="D162" s="93">
        <v>104791.79999999999</v>
      </c>
      <c r="E162" s="93">
        <v>0</v>
      </c>
      <c r="F162" s="93">
        <v>104791.79999999999</v>
      </c>
      <c r="G162" s="93">
        <v>0</v>
      </c>
      <c r="H162" s="119">
        <v>104791.79999999999</v>
      </c>
    </row>
    <row r="163" spans="1:9" x14ac:dyDescent="0.3">
      <c r="A163" s="118" t="s">
        <v>481</v>
      </c>
      <c r="B163" s="180" t="str">
        <f t="shared" si="2"/>
        <v>4110</v>
      </c>
      <c r="C163" s="129" t="s">
        <v>482</v>
      </c>
      <c r="D163" s="93">
        <v>359302.85000000003</v>
      </c>
      <c r="E163" s="93">
        <v>0</v>
      </c>
      <c r="F163" s="93">
        <v>359302.85000000003</v>
      </c>
      <c r="G163" s="93">
        <v>0</v>
      </c>
      <c r="H163" s="119">
        <v>359302.85000000003</v>
      </c>
    </row>
    <row r="164" spans="1:9" x14ac:dyDescent="0.3">
      <c r="A164" s="118" t="s">
        <v>481</v>
      </c>
      <c r="B164" s="180" t="str">
        <f t="shared" si="2"/>
        <v>4128</v>
      </c>
      <c r="C164" s="129" t="s">
        <v>483</v>
      </c>
      <c r="D164" s="93">
        <v>2794291.2399999993</v>
      </c>
      <c r="E164" s="93">
        <v>0</v>
      </c>
      <c r="F164" s="93">
        <v>2794291.2399999993</v>
      </c>
      <c r="G164" s="93">
        <v>0</v>
      </c>
      <c r="H164" s="119">
        <v>2794291.2399999993</v>
      </c>
    </row>
    <row r="165" spans="1:9" ht="15.6" x14ac:dyDescent="0.3">
      <c r="A165" s="118" t="s">
        <v>481</v>
      </c>
      <c r="B165" s="180" t="str">
        <f t="shared" si="2"/>
        <v>4125</v>
      </c>
      <c r="C165" s="133" t="s">
        <v>484</v>
      </c>
      <c r="D165" s="93">
        <v>0</v>
      </c>
      <c r="E165" s="93">
        <v>0</v>
      </c>
      <c r="F165" s="93">
        <v>0</v>
      </c>
      <c r="G165" s="93">
        <v>0</v>
      </c>
      <c r="H165" s="119">
        <v>0</v>
      </c>
    </row>
    <row r="166" spans="1:9" x14ac:dyDescent="0.3">
      <c r="A166" s="118" t="s">
        <v>485</v>
      </c>
      <c r="B166" s="180" t="str">
        <f t="shared" si="2"/>
        <v>4210</v>
      </c>
      <c r="C166" s="129" t="s">
        <v>486</v>
      </c>
      <c r="D166" s="93">
        <v>662044.40999999992</v>
      </c>
      <c r="E166" s="93">
        <v>0</v>
      </c>
      <c r="F166" s="93">
        <v>662044.40999999992</v>
      </c>
      <c r="G166" s="93">
        <v>0</v>
      </c>
      <c r="H166" s="119">
        <v>662044.40999999992</v>
      </c>
    </row>
    <row r="167" spans="1:9" x14ac:dyDescent="0.3">
      <c r="A167" s="118" t="s">
        <v>248</v>
      </c>
      <c r="B167" s="180" t="str">
        <f t="shared" si="2"/>
        <v>4316</v>
      </c>
      <c r="C167" s="129" t="s">
        <v>487</v>
      </c>
      <c r="D167" s="93">
        <v>3306324.14</v>
      </c>
      <c r="E167" s="93">
        <v>0</v>
      </c>
      <c r="F167" s="93">
        <v>3306324.14</v>
      </c>
      <c r="G167" s="93">
        <v>0</v>
      </c>
      <c r="H167" s="119">
        <v>3306324.14</v>
      </c>
      <c r="I167" s="90"/>
    </row>
    <row r="168" spans="1:9" ht="15.6" x14ac:dyDescent="0.3">
      <c r="A168" s="118" t="s">
        <v>248</v>
      </c>
      <c r="B168" s="180" t="str">
        <f t="shared" si="2"/>
        <v>4325</v>
      </c>
      <c r="C168" s="133" t="s">
        <v>488</v>
      </c>
      <c r="D168" s="93">
        <v>0</v>
      </c>
      <c r="E168" s="93">
        <v>0</v>
      </c>
      <c r="F168" s="93">
        <v>0</v>
      </c>
      <c r="G168" s="93">
        <v>0</v>
      </c>
      <c r="H168" s="119">
        <v>0</v>
      </c>
    </row>
    <row r="169" spans="1:9" x14ac:dyDescent="0.3">
      <c r="A169" s="118" t="s">
        <v>489</v>
      </c>
      <c r="B169" s="180" t="str">
        <f t="shared" si="2"/>
        <v>4435</v>
      </c>
      <c r="C169" s="129" t="s">
        <v>490</v>
      </c>
      <c r="D169" s="93">
        <v>0</v>
      </c>
      <c r="E169" s="93">
        <v>0</v>
      </c>
      <c r="F169" s="93">
        <v>0</v>
      </c>
      <c r="G169" s="93">
        <v>0</v>
      </c>
      <c r="H169" s="119">
        <v>0</v>
      </c>
    </row>
    <row r="170" spans="1:9" x14ac:dyDescent="0.3">
      <c r="A170" s="118" t="s">
        <v>491</v>
      </c>
      <c r="B170" s="180" t="str">
        <f t="shared" si="2"/>
        <v>4510</v>
      </c>
      <c r="C170" s="129" t="s">
        <v>492</v>
      </c>
      <c r="D170" s="93">
        <v>0</v>
      </c>
      <c r="E170" s="93">
        <v>0</v>
      </c>
      <c r="F170" s="93">
        <v>0</v>
      </c>
      <c r="G170" s="93">
        <v>0</v>
      </c>
      <c r="H170" s="119">
        <v>0</v>
      </c>
    </row>
    <row r="171" spans="1:9" x14ac:dyDescent="0.3">
      <c r="A171" s="118" t="s">
        <v>493</v>
      </c>
      <c r="B171" s="180" t="str">
        <f t="shared" si="2"/>
        <v>4612</v>
      </c>
      <c r="C171" s="129" t="s">
        <v>494</v>
      </c>
      <c r="D171" s="93">
        <v>1318173.8099999998</v>
      </c>
      <c r="E171" s="93">
        <v>0</v>
      </c>
      <c r="F171" s="93">
        <v>1318173.8099999998</v>
      </c>
      <c r="G171" s="93">
        <v>0</v>
      </c>
      <c r="H171" s="119">
        <v>1318173.8099999998</v>
      </c>
      <c r="I171" s="90"/>
    </row>
    <row r="172" spans="1:9" x14ac:dyDescent="0.3">
      <c r="A172" s="118" t="s">
        <v>495</v>
      </c>
      <c r="B172" s="180" t="str">
        <f t="shared" si="2"/>
        <v>4711</v>
      </c>
      <c r="C172" s="129" t="s">
        <v>496</v>
      </c>
      <c r="D172" s="93">
        <v>142147.76</v>
      </c>
      <c r="E172" s="93">
        <v>0</v>
      </c>
      <c r="F172" s="93">
        <v>142147.76</v>
      </c>
      <c r="G172" s="93">
        <v>0</v>
      </c>
      <c r="H172" s="119">
        <v>142147.76</v>
      </c>
      <c r="I172" s="90"/>
    </row>
    <row r="173" spans="1:9" x14ac:dyDescent="0.3">
      <c r="A173" s="118" t="s">
        <v>497</v>
      </c>
      <c r="B173" s="180" t="str">
        <f t="shared" si="2"/>
        <v>4815</v>
      </c>
      <c r="C173" s="129" t="s">
        <v>498</v>
      </c>
      <c r="D173" s="93">
        <v>669949.9</v>
      </c>
      <c r="E173" s="93">
        <v>0</v>
      </c>
      <c r="F173" s="93">
        <v>669949.9</v>
      </c>
      <c r="G173" s="93">
        <v>0</v>
      </c>
      <c r="H173" s="119">
        <v>669949.9</v>
      </c>
    </row>
    <row r="174" spans="1:9" x14ac:dyDescent="0.3">
      <c r="A174" s="118" t="s">
        <v>499</v>
      </c>
      <c r="B174" s="180" t="str">
        <f t="shared" si="2"/>
        <v>4949</v>
      </c>
      <c r="C174" s="129" t="s">
        <v>500</v>
      </c>
      <c r="D174" s="93">
        <v>0</v>
      </c>
      <c r="E174" s="93">
        <v>0</v>
      </c>
      <c r="F174" s="93">
        <v>0</v>
      </c>
      <c r="G174" s="93">
        <v>0</v>
      </c>
      <c r="H174" s="119">
        <v>0</v>
      </c>
    </row>
    <row r="175" spans="1:9" x14ac:dyDescent="0.3">
      <c r="A175" s="118" t="s">
        <v>501</v>
      </c>
      <c r="B175" s="180" t="str">
        <f t="shared" si="2"/>
        <v>5019A</v>
      </c>
      <c r="C175" s="129" t="s">
        <v>502</v>
      </c>
      <c r="D175" s="93">
        <v>27068220.200000003</v>
      </c>
      <c r="E175" s="93">
        <v>0</v>
      </c>
      <c r="F175" s="93">
        <v>27068220.200000003</v>
      </c>
      <c r="G175" s="93">
        <v>0</v>
      </c>
      <c r="H175" s="119">
        <v>27068220.200000003</v>
      </c>
    </row>
    <row r="176" spans="1:9" x14ac:dyDescent="0.3">
      <c r="A176" s="118" t="s">
        <v>503</v>
      </c>
      <c r="B176" s="180" t="str">
        <f t="shared" si="2"/>
        <v>5119A</v>
      </c>
      <c r="C176" s="129" t="s">
        <v>504</v>
      </c>
      <c r="D176" s="93">
        <v>24988643.629999995</v>
      </c>
      <c r="E176" s="93">
        <v>0</v>
      </c>
      <c r="F176" s="93">
        <v>24988643.629999995</v>
      </c>
      <c r="G176" s="93">
        <v>0</v>
      </c>
      <c r="H176" s="119">
        <v>24988643.629999995</v>
      </c>
    </row>
    <row r="177" spans="1:8" x14ac:dyDescent="0.3">
      <c r="A177" s="118" t="s">
        <v>505</v>
      </c>
      <c r="B177" s="180" t="str">
        <f t="shared" si="2"/>
        <v>5219A</v>
      </c>
      <c r="C177" s="129" t="s">
        <v>506</v>
      </c>
      <c r="D177" s="93">
        <v>2139603.2600000002</v>
      </c>
      <c r="E177" s="93">
        <v>0</v>
      </c>
      <c r="F177" s="93">
        <v>2139603.2600000002</v>
      </c>
      <c r="G177" s="93">
        <v>0</v>
      </c>
      <c r="H177" s="119">
        <v>2139603.2600000002</v>
      </c>
    </row>
    <row r="178" spans="1:8" x14ac:dyDescent="0.3">
      <c r="A178" s="118" t="s">
        <v>507</v>
      </c>
      <c r="B178" s="180" t="str">
        <f t="shared" si="2"/>
        <v>5319A</v>
      </c>
      <c r="C178" s="129" t="s">
        <v>508</v>
      </c>
      <c r="D178" s="93">
        <v>6077853.0600000005</v>
      </c>
      <c r="E178" s="93">
        <v>0</v>
      </c>
      <c r="F178" s="93">
        <v>6077853.0600000005</v>
      </c>
      <c r="G178" s="93">
        <v>0</v>
      </c>
      <c r="H178" s="119">
        <v>6077853.0600000005</v>
      </c>
    </row>
    <row r="179" spans="1:8" x14ac:dyDescent="0.3">
      <c r="A179" s="118" t="s">
        <v>270</v>
      </c>
      <c r="B179" s="180" t="str">
        <f t="shared" si="2"/>
        <v>5438</v>
      </c>
      <c r="C179" s="129" t="s">
        <v>509</v>
      </c>
      <c r="D179" s="93">
        <v>22910.560000000005</v>
      </c>
      <c r="E179" s="93">
        <v>0</v>
      </c>
      <c r="F179" s="93">
        <v>22910.560000000005</v>
      </c>
      <c r="G179" s="93">
        <v>0</v>
      </c>
      <c r="H179" s="119">
        <v>22910.560000000005</v>
      </c>
    </row>
    <row r="180" spans="1:8" x14ac:dyDescent="0.3">
      <c r="A180" s="118" t="s">
        <v>264</v>
      </c>
      <c r="B180" s="180" t="str">
        <f t="shared" si="2"/>
        <v>5526</v>
      </c>
      <c r="C180" s="129" t="s">
        <v>510</v>
      </c>
      <c r="D180" s="93">
        <v>1838882.5</v>
      </c>
      <c r="E180" s="93">
        <v>0</v>
      </c>
      <c r="F180" s="93">
        <v>1838882.5</v>
      </c>
      <c r="G180" s="93">
        <v>0</v>
      </c>
      <c r="H180" s="119">
        <v>1838882.5</v>
      </c>
    </row>
    <row r="181" spans="1:8" x14ac:dyDescent="0.3">
      <c r="A181" s="118" t="s">
        <v>276</v>
      </c>
      <c r="B181" s="180" t="str">
        <f t="shared" si="2"/>
        <v>5719A</v>
      </c>
      <c r="C181" s="129" t="s">
        <v>511</v>
      </c>
      <c r="D181" s="93">
        <v>0</v>
      </c>
      <c r="E181" s="93">
        <v>0</v>
      </c>
      <c r="F181" s="93">
        <v>0</v>
      </c>
      <c r="G181" s="93">
        <v>0</v>
      </c>
      <c r="H181" s="119">
        <v>0</v>
      </c>
    </row>
    <row r="182" spans="1:8" x14ac:dyDescent="0.3">
      <c r="A182" s="118" t="s">
        <v>512</v>
      </c>
      <c r="B182" s="180" t="str">
        <f t="shared" si="2"/>
        <v>5819A</v>
      </c>
      <c r="C182" s="129" t="s">
        <v>513</v>
      </c>
      <c r="D182" s="93">
        <v>5177874.37</v>
      </c>
      <c r="E182" s="93">
        <v>0</v>
      </c>
      <c r="F182" s="93">
        <v>5177874.37</v>
      </c>
      <c r="G182" s="93">
        <v>0</v>
      </c>
      <c r="H182" s="119">
        <v>5177874.37</v>
      </c>
    </row>
    <row r="183" spans="1:8" x14ac:dyDescent="0.3">
      <c r="A183" s="118" t="s">
        <v>512</v>
      </c>
      <c r="B183" s="180" t="str">
        <f t="shared" si="2"/>
        <v>5829</v>
      </c>
      <c r="C183" s="129" t="s">
        <v>514</v>
      </c>
      <c r="D183" s="93">
        <v>0</v>
      </c>
      <c r="E183" s="93">
        <v>0</v>
      </c>
      <c r="F183" s="93">
        <v>0</v>
      </c>
      <c r="G183" s="93">
        <v>0</v>
      </c>
      <c r="H183" s="119">
        <v>0</v>
      </c>
    </row>
    <row r="184" spans="1:8" x14ac:dyDescent="0.3">
      <c r="A184" s="118" t="s">
        <v>515</v>
      </c>
      <c r="B184" s="180" t="str">
        <f t="shared" si="2"/>
        <v>5919A</v>
      </c>
      <c r="C184" s="129" t="s">
        <v>516</v>
      </c>
      <c r="D184" s="93">
        <v>0</v>
      </c>
      <c r="E184" s="93">
        <v>0</v>
      </c>
      <c r="F184" s="93">
        <v>0</v>
      </c>
      <c r="G184" s="93">
        <v>0</v>
      </c>
      <c r="H184" s="119">
        <v>0</v>
      </c>
    </row>
    <row r="185" spans="1:8" x14ac:dyDescent="0.3">
      <c r="A185" s="118" t="s">
        <v>274</v>
      </c>
      <c r="B185" s="180" t="str">
        <f t="shared" si="2"/>
        <v>6019A</v>
      </c>
      <c r="C185" s="130" t="s">
        <v>517</v>
      </c>
      <c r="D185" s="93">
        <v>2265754.46</v>
      </c>
      <c r="E185" s="93">
        <v>0</v>
      </c>
      <c r="F185" s="93">
        <v>2265754.46</v>
      </c>
      <c r="G185" s="93">
        <v>0</v>
      </c>
      <c r="H185" s="119">
        <v>2265754.46</v>
      </c>
    </row>
    <row r="186" spans="1:8" x14ac:dyDescent="0.3">
      <c r="A186" s="118" t="s">
        <v>518</v>
      </c>
      <c r="B186" s="180" t="str">
        <f t="shared" si="2"/>
        <v>6119A</v>
      </c>
      <c r="C186" s="130" t="s">
        <v>519</v>
      </c>
      <c r="D186" s="93">
        <v>1450099.32</v>
      </c>
      <c r="E186" s="93">
        <v>0</v>
      </c>
      <c r="F186" s="93">
        <v>1450099.32</v>
      </c>
      <c r="G186" s="93">
        <v>0</v>
      </c>
      <c r="H186" s="119">
        <v>1450099.32</v>
      </c>
    </row>
    <row r="187" spans="1:8" x14ac:dyDescent="0.3">
      <c r="A187" s="118" t="s">
        <v>520</v>
      </c>
      <c r="B187" s="180" t="str">
        <f t="shared" si="2"/>
        <v>6249</v>
      </c>
      <c r="C187" s="129" t="s">
        <v>521</v>
      </c>
      <c r="D187" s="93">
        <v>156685.48000000001</v>
      </c>
      <c r="E187" s="93">
        <v>0</v>
      </c>
      <c r="F187" s="93">
        <v>156685.48000000001</v>
      </c>
      <c r="G187" s="93">
        <v>0</v>
      </c>
      <c r="H187" s="119">
        <v>156685.48000000001</v>
      </c>
    </row>
    <row r="188" spans="1:8" x14ac:dyDescent="0.3">
      <c r="A188" s="118" t="s">
        <v>522</v>
      </c>
      <c r="B188" s="180" t="str">
        <f t="shared" si="2"/>
        <v>6329</v>
      </c>
      <c r="C188" s="129" t="s">
        <v>523</v>
      </c>
      <c r="D188" s="93">
        <v>169409.95</v>
      </c>
      <c r="E188" s="93">
        <v>0</v>
      </c>
      <c r="F188" s="93">
        <v>169409.95</v>
      </c>
      <c r="G188" s="93">
        <v>0</v>
      </c>
      <c r="H188" s="119">
        <v>169409.95</v>
      </c>
    </row>
    <row r="189" spans="1:8" x14ac:dyDescent="0.3">
      <c r="A189" s="118" t="s">
        <v>524</v>
      </c>
      <c r="B189" s="180" t="str">
        <f t="shared" ref="B189:B220" si="3">C189</f>
        <v>6407</v>
      </c>
      <c r="C189" s="129" t="s">
        <v>525</v>
      </c>
      <c r="D189" s="93">
        <v>59015.79</v>
      </c>
      <c r="E189" s="93">
        <v>0</v>
      </c>
      <c r="F189" s="93">
        <v>59015.79</v>
      </c>
      <c r="G189" s="93">
        <v>6137555.21</v>
      </c>
      <c r="H189" s="119">
        <v>6196571</v>
      </c>
    </row>
    <row r="190" spans="1:8" x14ac:dyDescent="0.3">
      <c r="A190" s="118" t="s">
        <v>526</v>
      </c>
      <c r="B190" s="180" t="str">
        <f t="shared" si="3"/>
        <v>6519A</v>
      </c>
      <c r="C190" s="129" t="s">
        <v>527</v>
      </c>
      <c r="D190" s="93">
        <v>0</v>
      </c>
      <c r="E190" s="93">
        <v>0</v>
      </c>
      <c r="F190" s="93">
        <v>0</v>
      </c>
      <c r="G190" s="93">
        <v>0</v>
      </c>
      <c r="H190" s="119">
        <v>0</v>
      </c>
    </row>
    <row r="191" spans="1:8" x14ac:dyDescent="0.3">
      <c r="A191" s="118" t="s">
        <v>528</v>
      </c>
      <c r="B191" s="180" t="str">
        <f t="shared" si="3"/>
        <v>6619A</v>
      </c>
      <c r="C191" s="129" t="s">
        <v>529</v>
      </c>
      <c r="D191" s="93">
        <v>125982.78</v>
      </c>
      <c r="E191" s="93">
        <v>0</v>
      </c>
      <c r="F191" s="93">
        <v>125982.78</v>
      </c>
      <c r="G191" s="93">
        <v>0</v>
      </c>
      <c r="H191" s="119">
        <v>125982.78</v>
      </c>
    </row>
    <row r="192" spans="1:8" x14ac:dyDescent="0.3">
      <c r="A192" s="118" t="s">
        <v>530</v>
      </c>
      <c r="B192" s="180" t="str">
        <f t="shared" si="3"/>
        <v>6709A</v>
      </c>
      <c r="C192" s="129" t="s">
        <v>531</v>
      </c>
      <c r="D192" s="93">
        <v>54089.61</v>
      </c>
      <c r="E192" s="93">
        <v>0</v>
      </c>
      <c r="F192" s="93">
        <v>54089.61</v>
      </c>
      <c r="G192" s="93">
        <v>0</v>
      </c>
      <c r="H192" s="119">
        <v>54089.61</v>
      </c>
    </row>
    <row r="193" spans="1:8" x14ac:dyDescent="0.3">
      <c r="A193" s="118" t="s">
        <v>530</v>
      </c>
      <c r="B193" s="180" t="str">
        <f t="shared" si="3"/>
        <v>6733</v>
      </c>
      <c r="C193" s="129" t="s">
        <v>532</v>
      </c>
      <c r="D193" s="93">
        <v>7312.26</v>
      </c>
      <c r="E193" s="93">
        <v>0</v>
      </c>
      <c r="F193" s="93">
        <v>7312.26</v>
      </c>
      <c r="G193" s="93">
        <v>0</v>
      </c>
      <c r="H193" s="119">
        <v>7312.26</v>
      </c>
    </row>
    <row r="194" spans="1:8" x14ac:dyDescent="0.3">
      <c r="A194" s="118" t="s">
        <v>533</v>
      </c>
      <c r="B194" s="180" t="str">
        <f t="shared" si="3"/>
        <v>6840</v>
      </c>
      <c r="C194" s="129" t="s">
        <v>534</v>
      </c>
      <c r="D194" s="93">
        <v>70640.789999999994</v>
      </c>
      <c r="E194" s="93">
        <v>0</v>
      </c>
      <c r="F194" s="93">
        <v>70640.789999999994</v>
      </c>
      <c r="G194" s="93">
        <v>0</v>
      </c>
      <c r="H194" s="119">
        <v>70640.789999999994</v>
      </c>
    </row>
    <row r="195" spans="1:8" x14ac:dyDescent="0.3">
      <c r="A195" s="118" t="s">
        <v>535</v>
      </c>
      <c r="B195" s="180" t="str">
        <f t="shared" si="3"/>
        <v>7208</v>
      </c>
      <c r="C195" s="129" t="s">
        <v>536</v>
      </c>
      <c r="D195" s="93">
        <v>250940.32</v>
      </c>
      <c r="E195" s="93">
        <v>0</v>
      </c>
      <c r="F195" s="93">
        <v>250940.32</v>
      </c>
      <c r="G195" s="93">
        <v>0</v>
      </c>
      <c r="H195" s="119">
        <v>250940.32</v>
      </c>
    </row>
    <row r="196" spans="1:8" x14ac:dyDescent="0.3">
      <c r="A196" s="118" t="s">
        <v>347</v>
      </c>
      <c r="B196" s="180" t="str">
        <f t="shared" si="3"/>
        <v>7305A</v>
      </c>
      <c r="C196" s="129" t="s">
        <v>537</v>
      </c>
      <c r="D196" s="93">
        <v>0</v>
      </c>
      <c r="E196" s="93">
        <v>0</v>
      </c>
      <c r="F196" s="93">
        <v>0</v>
      </c>
      <c r="G196" s="93">
        <v>0</v>
      </c>
      <c r="H196" s="119">
        <v>0</v>
      </c>
    </row>
    <row r="197" spans="1:8" x14ac:dyDescent="0.3">
      <c r="A197" s="118" t="s">
        <v>538</v>
      </c>
      <c r="B197" s="180" t="str">
        <f t="shared" si="3"/>
        <v>7405A</v>
      </c>
      <c r="C197" s="129" t="s">
        <v>539</v>
      </c>
      <c r="D197" s="93">
        <v>2073765.2799999998</v>
      </c>
      <c r="E197" s="93">
        <v>0</v>
      </c>
      <c r="F197" s="93">
        <v>2073765.2799999998</v>
      </c>
      <c r="G197" s="93">
        <v>0</v>
      </c>
      <c r="H197" s="119">
        <v>2073765.2799999998</v>
      </c>
    </row>
    <row r="198" spans="1:8" ht="15.6" x14ac:dyDescent="0.3">
      <c r="A198" s="118" t="s">
        <v>538</v>
      </c>
      <c r="B198" s="180" t="str">
        <f t="shared" si="3"/>
        <v>7425</v>
      </c>
      <c r="C198" s="133" t="s">
        <v>540</v>
      </c>
      <c r="D198" s="93">
        <v>0</v>
      </c>
      <c r="E198" s="93">
        <v>0</v>
      </c>
      <c r="F198" s="93">
        <v>0</v>
      </c>
      <c r="G198" s="93">
        <v>0</v>
      </c>
      <c r="H198" s="119">
        <v>0</v>
      </c>
    </row>
    <row r="199" spans="1:8" x14ac:dyDescent="0.3">
      <c r="A199" s="118" t="s">
        <v>541</v>
      </c>
      <c r="B199" s="180" t="str">
        <f t="shared" si="3"/>
        <v>7538</v>
      </c>
      <c r="C199" s="130" t="s">
        <v>542</v>
      </c>
      <c r="D199" s="93">
        <v>128376.37999999999</v>
      </c>
      <c r="E199" s="93">
        <v>0</v>
      </c>
      <c r="F199" s="93">
        <v>128376.37999999999</v>
      </c>
      <c r="G199" s="93">
        <v>0</v>
      </c>
      <c r="H199" s="119">
        <v>128376.37999999999</v>
      </c>
    </row>
    <row r="200" spans="1:8" ht="15.6" x14ac:dyDescent="0.3">
      <c r="A200" s="118" t="s">
        <v>541</v>
      </c>
      <c r="B200" s="180" t="str">
        <f t="shared" si="3"/>
        <v>7525</v>
      </c>
      <c r="C200" s="131" t="s">
        <v>543</v>
      </c>
      <c r="D200" s="93">
        <v>0</v>
      </c>
      <c r="E200" s="93">
        <v>0</v>
      </c>
      <c r="F200" s="93">
        <v>0</v>
      </c>
      <c r="G200" s="93">
        <v>0</v>
      </c>
      <c r="H200" s="119">
        <v>0</v>
      </c>
    </row>
    <row r="201" spans="1:8" x14ac:dyDescent="0.3">
      <c r="A201" s="118" t="s">
        <v>544</v>
      </c>
      <c r="B201" s="180" t="str">
        <f t="shared" si="3"/>
        <v>7932</v>
      </c>
      <c r="C201" s="129" t="s">
        <v>545</v>
      </c>
      <c r="D201" s="93">
        <v>29140.27</v>
      </c>
      <c r="E201" s="93">
        <v>0</v>
      </c>
      <c r="F201" s="93">
        <v>29140.27</v>
      </c>
      <c r="G201" s="93">
        <v>0</v>
      </c>
      <c r="H201" s="119">
        <v>29140.27</v>
      </c>
    </row>
    <row r="202" spans="1:8" x14ac:dyDescent="0.3">
      <c r="A202" s="118" t="s">
        <v>546</v>
      </c>
      <c r="B202" s="180" t="str">
        <f t="shared" si="3"/>
        <v>8040</v>
      </c>
      <c r="C202" s="129" t="s">
        <v>547</v>
      </c>
      <c r="D202" s="93">
        <v>1452.96</v>
      </c>
      <c r="E202" s="93">
        <v>0</v>
      </c>
      <c r="F202" s="93">
        <v>1452.96</v>
      </c>
      <c r="G202" s="93">
        <v>0</v>
      </c>
      <c r="H202" s="119">
        <v>1452.96</v>
      </c>
    </row>
    <row r="203" spans="1:8" x14ac:dyDescent="0.3">
      <c r="A203" s="118" t="s">
        <v>548</v>
      </c>
      <c r="B203" s="180" t="str">
        <f t="shared" si="3"/>
        <v>8132</v>
      </c>
      <c r="C203" s="129" t="s">
        <v>549</v>
      </c>
      <c r="D203" s="93">
        <v>3162.58</v>
      </c>
      <c r="E203" s="93">
        <v>0</v>
      </c>
      <c r="F203" s="93">
        <v>3162.58</v>
      </c>
      <c r="G203" s="93">
        <v>0</v>
      </c>
      <c r="H203" s="119">
        <v>3162.58</v>
      </c>
    </row>
    <row r="204" spans="1:8" ht="15.6" x14ac:dyDescent="0.3">
      <c r="A204" s="134" t="s">
        <v>550</v>
      </c>
      <c r="B204" s="180" t="str">
        <f t="shared" si="3"/>
        <v>8340</v>
      </c>
      <c r="C204" s="133" t="s">
        <v>551</v>
      </c>
      <c r="D204" s="93">
        <v>1075.54</v>
      </c>
      <c r="E204" s="93">
        <v>0</v>
      </c>
      <c r="F204" s="93">
        <v>1075.54</v>
      </c>
      <c r="G204" s="93">
        <v>0</v>
      </c>
      <c r="H204" s="119">
        <v>1075.54</v>
      </c>
    </row>
    <row r="205" spans="1:8" x14ac:dyDescent="0.3">
      <c r="A205" s="118" t="s">
        <v>333</v>
      </c>
      <c r="B205" s="180" t="str">
        <f t="shared" si="3"/>
        <v>8440</v>
      </c>
      <c r="C205" s="129" t="s">
        <v>552</v>
      </c>
      <c r="D205" s="93">
        <v>0</v>
      </c>
      <c r="E205" s="93">
        <v>0</v>
      </c>
      <c r="F205" s="93">
        <v>0</v>
      </c>
      <c r="G205" s="93">
        <v>0</v>
      </c>
      <c r="H205" s="119">
        <v>0</v>
      </c>
    </row>
    <row r="206" spans="1:8" x14ac:dyDescent="0.3">
      <c r="A206" s="118" t="s">
        <v>553</v>
      </c>
      <c r="B206" s="180" t="str">
        <f t="shared" si="3"/>
        <v>8809A</v>
      </c>
      <c r="C206" s="129" t="s">
        <v>554</v>
      </c>
      <c r="D206" s="93">
        <v>41956.53</v>
      </c>
      <c r="E206" s="93">
        <v>0</v>
      </c>
      <c r="F206" s="93">
        <v>41956.53</v>
      </c>
      <c r="G206" s="93">
        <v>0</v>
      </c>
      <c r="H206" s="119">
        <v>41956.53</v>
      </c>
    </row>
    <row r="207" spans="1:8" x14ac:dyDescent="0.3">
      <c r="A207" s="118" t="s">
        <v>555</v>
      </c>
      <c r="B207" s="180" t="str">
        <f t="shared" si="3"/>
        <v>9040</v>
      </c>
      <c r="C207" s="130" t="s">
        <v>556</v>
      </c>
      <c r="D207" s="93">
        <v>0</v>
      </c>
      <c r="E207" s="93">
        <v>0</v>
      </c>
      <c r="F207" s="93">
        <v>0</v>
      </c>
      <c r="G207" s="93">
        <v>0</v>
      </c>
      <c r="H207" s="119">
        <v>0</v>
      </c>
    </row>
    <row r="208" spans="1:8" x14ac:dyDescent="0.3">
      <c r="A208" s="118" t="s">
        <v>557</v>
      </c>
      <c r="B208" s="180" t="str">
        <f t="shared" si="3"/>
        <v>9201A</v>
      </c>
      <c r="C208" s="130" t="s">
        <v>558</v>
      </c>
      <c r="D208" s="93">
        <v>471847.85000000003</v>
      </c>
      <c r="E208" s="93">
        <v>0</v>
      </c>
      <c r="F208" s="93">
        <v>471847.85000000003</v>
      </c>
      <c r="G208" s="93">
        <v>0</v>
      </c>
      <c r="H208" s="119">
        <v>471847.85000000003</v>
      </c>
    </row>
    <row r="209" spans="1:8" x14ac:dyDescent="0.3">
      <c r="A209" s="118" t="s">
        <v>559</v>
      </c>
      <c r="B209" s="180" t="str">
        <f t="shared" si="3"/>
        <v>9301A</v>
      </c>
      <c r="C209" s="130" t="s">
        <v>560</v>
      </c>
      <c r="D209" s="93">
        <v>49122.3</v>
      </c>
      <c r="E209" s="93">
        <v>0</v>
      </c>
      <c r="F209" s="93">
        <v>49122.3</v>
      </c>
      <c r="G209" s="93">
        <v>0</v>
      </c>
      <c r="H209" s="119">
        <v>49122.3</v>
      </c>
    </row>
    <row r="210" spans="1:8" x14ac:dyDescent="0.3">
      <c r="A210" s="118" t="s">
        <v>561</v>
      </c>
      <c r="B210" s="180" t="str">
        <f t="shared" si="3"/>
        <v>9449</v>
      </c>
      <c r="C210" s="130" t="s">
        <v>562</v>
      </c>
      <c r="D210" s="93">
        <v>27694.16</v>
      </c>
      <c r="E210" s="93">
        <v>0</v>
      </c>
      <c r="F210" s="93">
        <v>27694.16</v>
      </c>
      <c r="G210" s="93">
        <v>0</v>
      </c>
      <c r="H210" s="119">
        <v>27694.16</v>
      </c>
    </row>
    <row r="211" spans="1:8" x14ac:dyDescent="0.3">
      <c r="A211" s="118" t="s">
        <v>563</v>
      </c>
      <c r="B211" s="180" t="str">
        <f t="shared" si="3"/>
        <v>9618A</v>
      </c>
      <c r="C211" s="130" t="s">
        <v>564</v>
      </c>
      <c r="D211" s="93">
        <v>0</v>
      </c>
      <c r="E211" s="93">
        <v>0</v>
      </c>
      <c r="F211" s="93">
        <v>0</v>
      </c>
      <c r="G211" s="93">
        <v>0</v>
      </c>
      <c r="H211" s="119">
        <v>0</v>
      </c>
    </row>
    <row r="212" spans="1:8" x14ac:dyDescent="0.3">
      <c r="A212" s="118" t="s">
        <v>566</v>
      </c>
      <c r="B212" s="180" t="str">
        <f t="shared" si="3"/>
        <v>9818A</v>
      </c>
      <c r="C212" s="130" t="s">
        <v>565</v>
      </c>
      <c r="D212" s="93">
        <v>312672185.18000001</v>
      </c>
      <c r="E212" s="93">
        <v>7793990.7799999714</v>
      </c>
      <c r="F212" s="93">
        <v>320466175.95999998</v>
      </c>
      <c r="G212" s="93">
        <v>0</v>
      </c>
      <c r="H212" s="119">
        <v>320466175.95999998</v>
      </c>
    </row>
    <row r="213" spans="1:8" x14ac:dyDescent="0.3">
      <c r="A213" s="118" t="s">
        <v>567</v>
      </c>
      <c r="B213" s="180" t="str">
        <f t="shared" si="3"/>
        <v>BB49</v>
      </c>
      <c r="C213" s="130" t="s">
        <v>568</v>
      </c>
      <c r="D213" s="93">
        <v>0</v>
      </c>
      <c r="E213" s="93">
        <v>0</v>
      </c>
      <c r="F213" s="93">
        <v>0</v>
      </c>
      <c r="G213" s="93">
        <v>0</v>
      </c>
      <c r="H213" s="119">
        <v>0</v>
      </c>
    </row>
    <row r="214" spans="1:8" x14ac:dyDescent="0.3">
      <c r="A214" s="118" t="s">
        <v>569</v>
      </c>
      <c r="B214" s="180" t="str">
        <f t="shared" si="3"/>
        <v>AA</v>
      </c>
      <c r="C214" s="135" t="s">
        <v>570</v>
      </c>
      <c r="D214" s="93"/>
      <c r="E214" s="93">
        <v>0</v>
      </c>
      <c r="F214" s="93">
        <v>0</v>
      </c>
      <c r="G214" s="93">
        <v>0</v>
      </c>
      <c r="H214" s="119">
        <v>0</v>
      </c>
    </row>
    <row r="215" spans="1:8" x14ac:dyDescent="0.3">
      <c r="A215" s="118" t="s">
        <v>571</v>
      </c>
      <c r="B215" s="180" t="str">
        <f t="shared" si="3"/>
        <v>BB</v>
      </c>
      <c r="C215" s="135" t="s">
        <v>587</v>
      </c>
      <c r="D215" s="93"/>
      <c r="E215" s="93">
        <v>0</v>
      </c>
      <c r="F215" s="93">
        <v>0</v>
      </c>
      <c r="G215" s="93">
        <v>51098.97</v>
      </c>
      <c r="H215" s="119">
        <v>51098.97</v>
      </c>
    </row>
    <row r="216" spans="1:8" x14ac:dyDescent="0.3">
      <c r="A216" s="118" t="s">
        <v>572</v>
      </c>
      <c r="B216" s="180" t="str">
        <f t="shared" si="3"/>
        <v>CC</v>
      </c>
      <c r="C216" s="135" t="s">
        <v>588</v>
      </c>
      <c r="D216" s="93"/>
      <c r="E216" s="93">
        <v>0</v>
      </c>
      <c r="F216" s="93">
        <v>0</v>
      </c>
      <c r="G216" s="93">
        <v>16297670.100000001</v>
      </c>
      <c r="H216" s="119">
        <v>16297670.100000001</v>
      </c>
    </row>
    <row r="217" spans="1:8" x14ac:dyDescent="0.3">
      <c r="A217" s="118" t="s">
        <v>299</v>
      </c>
      <c r="B217" s="180" t="str">
        <f t="shared" si="3"/>
        <v>DD</v>
      </c>
      <c r="C217" s="135" t="s">
        <v>589</v>
      </c>
      <c r="D217" s="93"/>
      <c r="E217" s="93">
        <v>0</v>
      </c>
      <c r="F217" s="93">
        <v>0</v>
      </c>
      <c r="G217" s="93">
        <v>1274805.7</v>
      </c>
      <c r="H217" s="119">
        <v>1274805.7</v>
      </c>
    </row>
    <row r="218" spans="1:8" x14ac:dyDescent="0.3">
      <c r="A218" s="118" t="s">
        <v>300</v>
      </c>
      <c r="B218" s="180" t="str">
        <f t="shared" si="3"/>
        <v>QQ</v>
      </c>
      <c r="C218" s="130" t="s">
        <v>573</v>
      </c>
      <c r="D218" s="93"/>
      <c r="E218" s="93">
        <v>0</v>
      </c>
      <c r="F218" s="93">
        <v>0</v>
      </c>
      <c r="G218" s="93">
        <v>0</v>
      </c>
      <c r="H218" s="119">
        <v>0</v>
      </c>
    </row>
    <row r="219" spans="1:8" x14ac:dyDescent="0.3">
      <c r="A219" s="118" t="s">
        <v>574</v>
      </c>
      <c r="B219" s="180" t="str">
        <f t="shared" si="3"/>
        <v>EE</v>
      </c>
      <c r="C219" s="135" t="s">
        <v>590</v>
      </c>
      <c r="D219" s="93"/>
      <c r="E219" s="93">
        <v>0</v>
      </c>
      <c r="F219" s="93">
        <v>0</v>
      </c>
      <c r="G219" s="93">
        <v>0</v>
      </c>
      <c r="H219" s="119">
        <v>0</v>
      </c>
    </row>
    <row r="220" spans="1:8" x14ac:dyDescent="0.3">
      <c r="A220" s="118" t="s">
        <v>575</v>
      </c>
      <c r="B220" s="180" t="str">
        <f t="shared" si="3"/>
        <v>RB</v>
      </c>
      <c r="C220" s="135" t="s">
        <v>576</v>
      </c>
      <c r="D220" s="93"/>
      <c r="E220" s="93">
        <v>0</v>
      </c>
      <c r="F220" s="93">
        <v>0</v>
      </c>
      <c r="G220" s="93">
        <v>0</v>
      </c>
      <c r="H220" s="119">
        <v>0</v>
      </c>
    </row>
    <row r="221" spans="1:8" x14ac:dyDescent="0.3">
      <c r="A221" s="118"/>
      <c r="C221" s="125"/>
      <c r="D221" s="136" t="s">
        <v>577</v>
      </c>
      <c r="E221" s="136" t="s">
        <v>577</v>
      </c>
      <c r="F221" s="136" t="s">
        <v>577</v>
      </c>
      <c r="G221" s="136" t="s">
        <v>577</v>
      </c>
      <c r="H221" s="137" t="s">
        <v>577</v>
      </c>
    </row>
    <row r="222" spans="1:8" x14ac:dyDescent="0.3">
      <c r="A222" s="118" t="s">
        <v>578</v>
      </c>
      <c r="C222" s="125"/>
      <c r="D222" s="138">
        <v>523011254.21999991</v>
      </c>
      <c r="E222" s="138">
        <v>7906707.8999999715</v>
      </c>
      <c r="F222" s="138">
        <v>530917962.11999989</v>
      </c>
      <c r="G222" s="138">
        <v>23824045.02</v>
      </c>
      <c r="H222" s="139">
        <v>554742007.13999999</v>
      </c>
    </row>
    <row r="223" spans="1:8" x14ac:dyDescent="0.3">
      <c r="A223" s="118"/>
      <c r="D223" s="136" t="s">
        <v>397</v>
      </c>
      <c r="E223" s="136" t="s">
        <v>397</v>
      </c>
      <c r="F223" s="136" t="s">
        <v>397</v>
      </c>
      <c r="G223" s="136" t="s">
        <v>397</v>
      </c>
      <c r="H223" s="137" t="s">
        <v>397</v>
      </c>
    </row>
    <row r="224" spans="1:8" x14ac:dyDescent="0.3">
      <c r="A224" s="118"/>
      <c r="D224" s="93"/>
      <c r="E224" s="93"/>
      <c r="F224" s="93"/>
      <c r="G224" s="93"/>
      <c r="H224" s="119"/>
    </row>
    <row r="225" spans="1:9" x14ac:dyDescent="0.3">
      <c r="A225" s="118"/>
      <c r="D225" s="93"/>
      <c r="E225" s="93"/>
      <c r="F225" s="93"/>
      <c r="G225" s="93"/>
      <c r="H225" s="119">
        <v>234275831.18000001</v>
      </c>
    </row>
    <row r="226" spans="1:9" x14ac:dyDescent="0.3">
      <c r="A226" s="118"/>
      <c r="D226" s="93"/>
      <c r="E226" s="93"/>
      <c r="F226" s="93"/>
      <c r="G226" s="93"/>
      <c r="H226" s="119"/>
    </row>
    <row r="227" spans="1:9" x14ac:dyDescent="0.3">
      <c r="A227" s="118"/>
      <c r="D227" s="93"/>
      <c r="E227" s="93"/>
      <c r="F227" s="93"/>
      <c r="G227" s="93"/>
      <c r="H227" s="119"/>
    </row>
    <row r="228" spans="1:9" x14ac:dyDescent="0.3">
      <c r="A228" s="118"/>
      <c r="D228" s="93"/>
      <c r="E228" s="93"/>
      <c r="F228" s="93"/>
      <c r="G228" s="93"/>
      <c r="H228" s="119"/>
    </row>
    <row r="229" spans="1:9" ht="15" thickBot="1" x14ac:dyDescent="0.35">
      <c r="A229" s="140"/>
      <c r="B229" s="181"/>
      <c r="C229" s="141"/>
      <c r="D229" s="142"/>
      <c r="E229" s="142"/>
      <c r="F229" s="142"/>
      <c r="G229" s="142" t="s">
        <v>579</v>
      </c>
      <c r="H229" s="143">
        <v>0</v>
      </c>
    </row>
    <row r="231" spans="1:9" ht="15" thickBot="1" x14ac:dyDescent="0.35"/>
    <row r="232" spans="1:9" x14ac:dyDescent="0.3">
      <c r="A232" s="114"/>
      <c r="B232" s="173"/>
      <c r="C232" s="115"/>
      <c r="D232" s="116" t="s">
        <v>394</v>
      </c>
      <c r="E232" s="116"/>
      <c r="F232" s="116"/>
      <c r="G232" s="116"/>
      <c r="H232" s="117"/>
    </row>
    <row r="233" spans="1:9" x14ac:dyDescent="0.3">
      <c r="A233" s="118"/>
      <c r="D233" s="93" t="s">
        <v>582</v>
      </c>
      <c r="E233" s="93"/>
      <c r="F233" s="93"/>
      <c r="G233" s="93"/>
      <c r="H233" s="119"/>
    </row>
    <row r="234" spans="1:9" x14ac:dyDescent="0.3">
      <c r="A234" s="118" t="s">
        <v>586</v>
      </c>
      <c r="D234" s="93"/>
      <c r="E234" s="120" t="s">
        <v>396</v>
      </c>
      <c r="F234" s="93"/>
      <c r="G234" s="93"/>
      <c r="H234" s="119"/>
    </row>
    <row r="235" spans="1:9" x14ac:dyDescent="0.3">
      <c r="A235" s="121" t="s">
        <v>397</v>
      </c>
      <c r="C235" s="122" t="s">
        <v>397</v>
      </c>
      <c r="D235" s="123" t="s">
        <v>397</v>
      </c>
      <c r="E235" s="123" t="s">
        <v>397</v>
      </c>
      <c r="F235" s="123" t="s">
        <v>397</v>
      </c>
      <c r="G235" s="123" t="s">
        <v>397</v>
      </c>
      <c r="H235" s="124" t="s">
        <v>397</v>
      </c>
    </row>
    <row r="236" spans="1:9" x14ac:dyDescent="0.3">
      <c r="A236" s="118" t="s">
        <v>398</v>
      </c>
      <c r="C236" s="125"/>
      <c r="D236" s="126" t="s">
        <v>185</v>
      </c>
      <c r="E236" s="126" t="s">
        <v>185</v>
      </c>
      <c r="F236" s="126" t="s">
        <v>399</v>
      </c>
      <c r="G236" s="126" t="s">
        <v>185</v>
      </c>
      <c r="H236" s="127" t="s">
        <v>400</v>
      </c>
    </row>
    <row r="237" spans="1:9" x14ac:dyDescent="0.3">
      <c r="A237" s="118"/>
      <c r="C237" s="125"/>
      <c r="D237" s="126" t="s">
        <v>401</v>
      </c>
      <c r="E237" s="126" t="s">
        <v>402</v>
      </c>
      <c r="F237" s="126" t="s">
        <v>402</v>
      </c>
      <c r="G237" s="126" t="s">
        <v>403</v>
      </c>
      <c r="H237" s="127" t="s">
        <v>404</v>
      </c>
    </row>
    <row r="238" spans="1:9" x14ac:dyDescent="0.3">
      <c r="A238" s="118"/>
      <c r="C238" s="125"/>
      <c r="D238" s="126" t="s">
        <v>405</v>
      </c>
      <c r="E238" s="126" t="s">
        <v>406</v>
      </c>
      <c r="F238" s="93"/>
      <c r="G238" s="126" t="s">
        <v>406</v>
      </c>
      <c r="H238" s="127" t="s">
        <v>583</v>
      </c>
    </row>
    <row r="239" spans="1:9" x14ac:dyDescent="0.3">
      <c r="A239" s="121" t="s">
        <v>397</v>
      </c>
      <c r="C239" s="122" t="s">
        <v>397</v>
      </c>
      <c r="D239" s="123" t="s">
        <v>397</v>
      </c>
      <c r="E239" s="123" t="s">
        <v>397</v>
      </c>
      <c r="F239" s="123" t="s">
        <v>397</v>
      </c>
      <c r="G239" s="123" t="s">
        <v>397</v>
      </c>
      <c r="H239" s="124" t="s">
        <v>397</v>
      </c>
    </row>
    <row r="240" spans="1:9" x14ac:dyDescent="0.3">
      <c r="A240" s="118" t="s">
        <v>408</v>
      </c>
      <c r="B240" s="180" t="str">
        <f>C240</f>
        <v>00</v>
      </c>
      <c r="C240" s="128" t="s">
        <v>409</v>
      </c>
      <c r="D240" s="93"/>
      <c r="E240" s="93">
        <v>105940.17</v>
      </c>
      <c r="F240" s="93">
        <v>105940.17</v>
      </c>
      <c r="G240" s="93">
        <v>0</v>
      </c>
      <c r="H240" s="119">
        <v>105940.17</v>
      </c>
      <c r="I240" s="90"/>
    </row>
    <row r="241" spans="1:9" x14ac:dyDescent="0.3">
      <c r="A241" s="118" t="s">
        <v>410</v>
      </c>
      <c r="B241" s="180" t="str">
        <f t="shared" ref="B241:B304" si="4">C241</f>
        <v>0201A</v>
      </c>
      <c r="C241" s="129" t="s">
        <v>411</v>
      </c>
      <c r="D241" s="93">
        <v>4729883.1400000006</v>
      </c>
      <c r="E241" s="93">
        <v>0</v>
      </c>
      <c r="F241" s="93">
        <v>4729883.1400000006</v>
      </c>
      <c r="G241" s="93">
        <v>0</v>
      </c>
      <c r="H241" s="119">
        <v>4729883.1400000006</v>
      </c>
    </row>
    <row r="242" spans="1:9" x14ac:dyDescent="0.3">
      <c r="A242" s="118" t="s">
        <v>410</v>
      </c>
      <c r="B242" s="180" t="str">
        <f t="shared" si="4"/>
        <v>0237</v>
      </c>
      <c r="C242" s="129" t="s">
        <v>412</v>
      </c>
      <c r="D242" s="93">
        <v>189261.05000000002</v>
      </c>
      <c r="E242" s="93">
        <v>0</v>
      </c>
      <c r="F242" s="93">
        <v>189261.05000000002</v>
      </c>
      <c r="G242" s="93">
        <v>0</v>
      </c>
      <c r="H242" s="119">
        <v>189261.05000000002</v>
      </c>
    </row>
    <row r="243" spans="1:9" x14ac:dyDescent="0.3">
      <c r="A243" s="118" t="s">
        <v>413</v>
      </c>
      <c r="B243" s="180" t="str">
        <f t="shared" si="4"/>
        <v>0302A</v>
      </c>
      <c r="C243" s="129" t="s">
        <v>414</v>
      </c>
      <c r="D243" s="93">
        <v>18103.21</v>
      </c>
      <c r="E243" s="93">
        <v>0</v>
      </c>
      <c r="F243" s="93">
        <v>18103.21</v>
      </c>
      <c r="G243" s="93">
        <v>0</v>
      </c>
      <c r="H243" s="119">
        <v>18103.21</v>
      </c>
    </row>
    <row r="244" spans="1:9" x14ac:dyDescent="0.3">
      <c r="A244" s="118" t="s">
        <v>415</v>
      </c>
      <c r="B244" s="180" t="str">
        <f t="shared" si="4"/>
        <v>0410</v>
      </c>
      <c r="C244" s="129" t="s">
        <v>416</v>
      </c>
      <c r="D244" s="93">
        <v>481411.15000000008</v>
      </c>
      <c r="E244" s="93">
        <v>0</v>
      </c>
      <c r="F244" s="93">
        <v>481411.15000000008</v>
      </c>
      <c r="G244" s="93">
        <v>0</v>
      </c>
      <c r="H244" s="119">
        <v>481411.15000000008</v>
      </c>
    </row>
    <row r="245" spans="1:9" x14ac:dyDescent="0.3">
      <c r="A245" s="118" t="s">
        <v>417</v>
      </c>
      <c r="B245" s="180" t="str">
        <f t="shared" si="4"/>
        <v>0519A</v>
      </c>
      <c r="C245" s="130" t="s">
        <v>418</v>
      </c>
      <c r="D245" s="93">
        <v>0</v>
      </c>
      <c r="E245" s="93">
        <v>0</v>
      </c>
      <c r="F245" s="93">
        <v>0</v>
      </c>
      <c r="G245" s="93">
        <v>0</v>
      </c>
      <c r="H245" s="119">
        <v>0</v>
      </c>
    </row>
    <row r="246" spans="1:9" x14ac:dyDescent="0.3">
      <c r="A246" s="118" t="s">
        <v>419</v>
      </c>
      <c r="B246" s="180" t="str">
        <f t="shared" si="4"/>
        <v>0602A</v>
      </c>
      <c r="C246" s="129" t="s">
        <v>420</v>
      </c>
      <c r="D246" s="93">
        <v>0</v>
      </c>
      <c r="E246" s="93">
        <v>0</v>
      </c>
      <c r="F246" s="93">
        <v>0</v>
      </c>
      <c r="G246" s="93">
        <v>0</v>
      </c>
      <c r="H246" s="119">
        <v>0</v>
      </c>
    </row>
    <row r="247" spans="1:9" x14ac:dyDescent="0.3">
      <c r="A247" s="118" t="s">
        <v>421</v>
      </c>
      <c r="B247" s="180" t="str">
        <f t="shared" si="4"/>
        <v>0719A</v>
      </c>
      <c r="C247" s="130" t="s">
        <v>422</v>
      </c>
      <c r="D247" s="93">
        <v>247954.34</v>
      </c>
      <c r="E247" s="93">
        <v>0</v>
      </c>
      <c r="F247" s="93">
        <v>247954.34</v>
      </c>
      <c r="G247" s="93">
        <v>0</v>
      </c>
      <c r="H247" s="119">
        <v>247954.34</v>
      </c>
    </row>
    <row r="248" spans="1:9" x14ac:dyDescent="0.3">
      <c r="A248" s="118" t="s">
        <v>423</v>
      </c>
      <c r="B248" s="180" t="str">
        <f t="shared" si="4"/>
        <v>0802A</v>
      </c>
      <c r="C248" s="130" t="s">
        <v>424</v>
      </c>
      <c r="D248" s="93">
        <v>26608.55</v>
      </c>
      <c r="E248" s="93">
        <v>0</v>
      </c>
      <c r="F248" s="93">
        <v>26608.55</v>
      </c>
      <c r="G248" s="93">
        <v>0</v>
      </c>
      <c r="H248" s="119">
        <v>26608.55</v>
      </c>
    </row>
    <row r="249" spans="1:9" ht="15.6" x14ac:dyDescent="0.3">
      <c r="A249" s="118" t="s">
        <v>425</v>
      </c>
      <c r="B249" s="180" t="str">
        <f t="shared" si="4"/>
        <v>0940</v>
      </c>
      <c r="C249" s="131" t="s">
        <v>426</v>
      </c>
      <c r="D249" s="93">
        <v>305.06</v>
      </c>
      <c r="E249" s="93">
        <v>0</v>
      </c>
      <c r="F249" s="93">
        <v>305.06</v>
      </c>
      <c r="G249" s="93">
        <v>0</v>
      </c>
      <c r="H249" s="119">
        <v>305.06</v>
      </c>
    </row>
    <row r="250" spans="1:9" x14ac:dyDescent="0.3">
      <c r="A250" s="118" t="s">
        <v>427</v>
      </c>
      <c r="B250" s="180" t="str">
        <f t="shared" si="4"/>
        <v>1010</v>
      </c>
      <c r="C250" s="130" t="s">
        <v>428</v>
      </c>
      <c r="D250" s="93">
        <v>68030</v>
      </c>
      <c r="E250" s="93">
        <v>0</v>
      </c>
      <c r="F250" s="93">
        <v>68030</v>
      </c>
      <c r="G250" s="93">
        <v>0</v>
      </c>
      <c r="H250" s="119">
        <v>68030</v>
      </c>
      <c r="I250" s="90"/>
    </row>
    <row r="251" spans="1:9" x14ac:dyDescent="0.3">
      <c r="A251" s="118" t="s">
        <v>429</v>
      </c>
      <c r="B251" s="180" t="str">
        <f t="shared" si="4"/>
        <v>1206A</v>
      </c>
      <c r="C251" s="129" t="s">
        <v>430</v>
      </c>
      <c r="D251" s="93">
        <v>2551044.5499999998</v>
      </c>
      <c r="E251" s="93">
        <v>0</v>
      </c>
      <c r="F251" s="93">
        <v>2551044.5499999998</v>
      </c>
      <c r="G251" s="93">
        <v>0</v>
      </c>
      <c r="H251" s="119">
        <v>2551044.5499999998</v>
      </c>
    </row>
    <row r="252" spans="1:9" x14ac:dyDescent="0.3">
      <c r="A252" s="118" t="s">
        <v>429</v>
      </c>
      <c r="B252" s="180" t="str">
        <f t="shared" si="4"/>
        <v>1236</v>
      </c>
      <c r="C252" s="129" t="s">
        <v>431</v>
      </c>
      <c r="D252" s="93">
        <v>1274461.56</v>
      </c>
      <c r="E252" s="93">
        <v>0</v>
      </c>
      <c r="F252" s="93">
        <v>1274461.56</v>
      </c>
      <c r="G252" s="93">
        <v>0</v>
      </c>
      <c r="H252" s="119">
        <v>1274461.56</v>
      </c>
    </row>
    <row r="253" spans="1:9" x14ac:dyDescent="0.3">
      <c r="A253" s="118" t="s">
        <v>432</v>
      </c>
      <c r="B253" s="180" t="str">
        <f t="shared" si="4"/>
        <v>1310</v>
      </c>
      <c r="C253" s="129" t="s">
        <v>433</v>
      </c>
      <c r="D253" s="93">
        <v>66616.14</v>
      </c>
      <c r="E253" s="93">
        <v>0</v>
      </c>
      <c r="F253" s="93">
        <v>66616.14</v>
      </c>
      <c r="G253" s="93">
        <v>0</v>
      </c>
      <c r="H253" s="119">
        <v>66616.14</v>
      </c>
    </row>
    <row r="254" spans="1:9" x14ac:dyDescent="0.3">
      <c r="A254" s="118" t="s">
        <v>21</v>
      </c>
      <c r="B254" s="180" t="str">
        <f t="shared" si="4"/>
        <v>1524A</v>
      </c>
      <c r="C254" s="129" t="s">
        <v>434</v>
      </c>
      <c r="D254" s="93">
        <v>1520870</v>
      </c>
      <c r="E254" s="93">
        <v>0</v>
      </c>
      <c r="F254" s="93">
        <v>1520870</v>
      </c>
      <c r="G254" s="93">
        <v>0</v>
      </c>
      <c r="H254" s="119">
        <v>1520870</v>
      </c>
    </row>
    <row r="255" spans="1:9" x14ac:dyDescent="0.3">
      <c r="A255" s="118" t="s">
        <v>284</v>
      </c>
      <c r="B255" s="180" t="str">
        <f t="shared" si="4"/>
        <v>1649</v>
      </c>
      <c r="C255" s="130" t="s">
        <v>435</v>
      </c>
      <c r="D255" s="93">
        <v>0</v>
      </c>
      <c r="E255" s="93">
        <v>0</v>
      </c>
      <c r="F255" s="93">
        <v>0</v>
      </c>
      <c r="G255" s="93">
        <v>0</v>
      </c>
      <c r="H255" s="119">
        <v>0</v>
      </c>
      <c r="I255" s="90"/>
    </row>
    <row r="256" spans="1:9" x14ac:dyDescent="0.3">
      <c r="A256" s="132" t="s">
        <v>436</v>
      </c>
      <c r="B256" s="180" t="str">
        <f t="shared" si="4"/>
        <v>1710</v>
      </c>
      <c r="C256" s="130" t="s">
        <v>437</v>
      </c>
      <c r="D256" s="93">
        <v>0</v>
      </c>
      <c r="E256" s="93">
        <v>0</v>
      </c>
      <c r="F256" s="93">
        <v>0</v>
      </c>
      <c r="G256" s="93">
        <v>0</v>
      </c>
      <c r="H256" s="119">
        <v>0</v>
      </c>
      <c r="I256" s="90"/>
    </row>
    <row r="257" spans="1:8" x14ac:dyDescent="0.3">
      <c r="A257" s="132" t="s">
        <v>438</v>
      </c>
      <c r="B257" s="180" t="str">
        <f t="shared" si="4"/>
        <v>1841</v>
      </c>
      <c r="C257" s="130" t="s">
        <v>439</v>
      </c>
      <c r="D257" s="93">
        <v>75366</v>
      </c>
      <c r="E257" s="93">
        <v>0</v>
      </c>
      <c r="F257" s="93">
        <v>75366</v>
      </c>
      <c r="G257" s="93">
        <v>0</v>
      </c>
      <c r="H257" s="119">
        <v>75366</v>
      </c>
    </row>
    <row r="258" spans="1:8" x14ac:dyDescent="0.3">
      <c r="A258" s="118" t="s">
        <v>440</v>
      </c>
      <c r="B258" s="180" t="str">
        <f t="shared" si="4"/>
        <v>2024A</v>
      </c>
      <c r="C258" s="130" t="s">
        <v>441</v>
      </c>
      <c r="D258" s="93">
        <v>0</v>
      </c>
      <c r="E258" s="93">
        <v>0</v>
      </c>
      <c r="F258" s="93">
        <v>0</v>
      </c>
      <c r="G258" s="93">
        <v>0</v>
      </c>
      <c r="H258" s="119">
        <v>0</v>
      </c>
    </row>
    <row r="259" spans="1:8" x14ac:dyDescent="0.3">
      <c r="A259" s="118" t="s">
        <v>442</v>
      </c>
      <c r="B259" s="180" t="str">
        <f t="shared" si="4"/>
        <v>2124A</v>
      </c>
      <c r="C259" s="130" t="s">
        <v>443</v>
      </c>
      <c r="D259" s="93">
        <v>0</v>
      </c>
      <c r="E259" s="93">
        <v>0</v>
      </c>
      <c r="F259" s="93">
        <v>0</v>
      </c>
      <c r="G259" s="93">
        <v>0</v>
      </c>
      <c r="H259" s="119">
        <v>0</v>
      </c>
    </row>
    <row r="260" spans="1:8" x14ac:dyDescent="0.3">
      <c r="A260" s="118" t="s">
        <v>444</v>
      </c>
      <c r="B260" s="180" t="str">
        <f t="shared" si="4"/>
        <v>2249</v>
      </c>
      <c r="C260" s="130" t="s">
        <v>445</v>
      </c>
      <c r="D260" s="93">
        <v>617041.81999999995</v>
      </c>
      <c r="E260" s="93">
        <v>0</v>
      </c>
      <c r="F260" s="93">
        <v>617041.81999999995</v>
      </c>
      <c r="G260" s="93">
        <v>0</v>
      </c>
      <c r="H260" s="119">
        <v>617041.81999999995</v>
      </c>
    </row>
    <row r="261" spans="1:8" x14ac:dyDescent="0.3">
      <c r="A261" s="118" t="s">
        <v>446</v>
      </c>
      <c r="B261" s="180" t="str">
        <f t="shared" si="4"/>
        <v>2339</v>
      </c>
      <c r="C261" s="130" t="s">
        <v>447</v>
      </c>
      <c r="D261" s="93">
        <v>17873.490000000002</v>
      </c>
      <c r="E261" s="93">
        <v>0</v>
      </c>
      <c r="F261" s="93">
        <v>17873.490000000002</v>
      </c>
      <c r="G261" s="93">
        <v>0</v>
      </c>
      <c r="H261" s="119">
        <v>17873.490000000002</v>
      </c>
    </row>
    <row r="262" spans="1:8" x14ac:dyDescent="0.3">
      <c r="A262" s="118" t="s">
        <v>448</v>
      </c>
      <c r="B262" s="180" t="str">
        <f t="shared" si="4"/>
        <v>2449</v>
      </c>
      <c r="C262" s="130" t="s">
        <v>449</v>
      </c>
      <c r="D262" s="93">
        <v>14852.810000000001</v>
      </c>
      <c r="E262" s="93">
        <v>0</v>
      </c>
      <c r="F262" s="93">
        <v>14852.810000000001</v>
      </c>
      <c r="G262" s="93">
        <v>0</v>
      </c>
      <c r="H262" s="119">
        <v>14852.810000000001</v>
      </c>
    </row>
    <row r="263" spans="1:8" x14ac:dyDescent="0.3">
      <c r="A263" s="118" t="s">
        <v>450</v>
      </c>
      <c r="B263" s="180" t="str">
        <f t="shared" si="4"/>
        <v>2503A</v>
      </c>
      <c r="C263" s="129" t="s">
        <v>451</v>
      </c>
      <c r="D263" s="93">
        <v>0</v>
      </c>
      <c r="E263" s="93">
        <v>0</v>
      </c>
      <c r="F263" s="93">
        <v>0</v>
      </c>
      <c r="G263" s="93">
        <v>0</v>
      </c>
      <c r="H263" s="119">
        <v>0</v>
      </c>
    </row>
    <row r="264" spans="1:8" x14ac:dyDescent="0.3">
      <c r="A264" s="118" t="s">
        <v>452</v>
      </c>
      <c r="B264" s="180" t="str">
        <f t="shared" si="4"/>
        <v>2604A</v>
      </c>
      <c r="C264" s="129" t="s">
        <v>453</v>
      </c>
      <c r="D264" s="93">
        <v>12246624.860000001</v>
      </c>
      <c r="E264" s="93">
        <v>0</v>
      </c>
      <c r="F264" s="93">
        <v>12246624.860000001</v>
      </c>
      <c r="G264" s="93">
        <v>0</v>
      </c>
      <c r="H264" s="119">
        <v>12246624.860000001</v>
      </c>
    </row>
    <row r="265" spans="1:8" x14ac:dyDescent="0.3">
      <c r="A265" s="118" t="s">
        <v>454</v>
      </c>
      <c r="B265" s="180" t="str">
        <f t="shared" si="4"/>
        <v>2703A</v>
      </c>
      <c r="C265" s="130" t="s">
        <v>455</v>
      </c>
      <c r="D265" s="93">
        <v>79387995.99000001</v>
      </c>
      <c r="E265" s="93">
        <v>0</v>
      </c>
      <c r="F265" s="93">
        <v>79387995.99000001</v>
      </c>
      <c r="G265" s="93">
        <v>0</v>
      </c>
      <c r="H265" s="119">
        <v>79387995.99000001</v>
      </c>
    </row>
    <row r="266" spans="1:8" x14ac:dyDescent="0.3">
      <c r="A266" s="118" t="s">
        <v>456</v>
      </c>
      <c r="B266" s="180" t="str">
        <f t="shared" si="4"/>
        <v>2824A</v>
      </c>
      <c r="C266" s="130" t="s">
        <v>457</v>
      </c>
      <c r="D266" s="93">
        <v>0</v>
      </c>
      <c r="E266" s="93">
        <v>0</v>
      </c>
      <c r="F266" s="93">
        <v>0</v>
      </c>
      <c r="G266" s="93">
        <v>0</v>
      </c>
      <c r="H266" s="119">
        <v>0</v>
      </c>
    </row>
    <row r="267" spans="1:8" x14ac:dyDescent="0.3">
      <c r="A267" s="118" t="s">
        <v>458</v>
      </c>
      <c r="B267" s="180" t="str">
        <f t="shared" si="4"/>
        <v>2934</v>
      </c>
      <c r="C267" s="129" t="s">
        <v>459</v>
      </c>
      <c r="D267" s="93">
        <v>25886.59</v>
      </c>
      <c r="E267" s="93">
        <v>0</v>
      </c>
      <c r="F267" s="93">
        <v>25886.59</v>
      </c>
      <c r="G267" s="93">
        <v>0</v>
      </c>
      <c r="H267" s="119">
        <v>25886.59</v>
      </c>
    </row>
    <row r="268" spans="1:8" x14ac:dyDescent="0.3">
      <c r="A268" s="118" t="s">
        <v>460</v>
      </c>
      <c r="B268" s="180" t="str">
        <f t="shared" si="4"/>
        <v>3049</v>
      </c>
      <c r="C268" s="129" t="s">
        <v>461</v>
      </c>
      <c r="D268" s="93">
        <v>831658.95000000007</v>
      </c>
      <c r="E268" s="93">
        <v>0</v>
      </c>
      <c r="F268" s="93">
        <v>831658.95000000007</v>
      </c>
      <c r="G268" s="93">
        <v>0</v>
      </c>
      <c r="H268" s="119">
        <v>831658.95000000007</v>
      </c>
    </row>
    <row r="269" spans="1:8" x14ac:dyDescent="0.3">
      <c r="A269" s="118" t="s">
        <v>462</v>
      </c>
      <c r="B269" s="180" t="str">
        <f t="shared" si="4"/>
        <v>3215</v>
      </c>
      <c r="C269" s="130" t="s">
        <v>463</v>
      </c>
      <c r="D269" s="93">
        <v>912595.37</v>
      </c>
      <c r="E269" s="93">
        <v>0</v>
      </c>
      <c r="F269" s="93">
        <v>912595.37</v>
      </c>
      <c r="G269" s="93">
        <v>0</v>
      </c>
      <c r="H269" s="119">
        <v>912595.37</v>
      </c>
    </row>
    <row r="270" spans="1:8" x14ac:dyDescent="0.3">
      <c r="A270" s="118" t="s">
        <v>464</v>
      </c>
      <c r="B270" s="180" t="str">
        <f t="shared" si="4"/>
        <v>3303A</v>
      </c>
      <c r="C270" s="129" t="s">
        <v>465</v>
      </c>
      <c r="D270" s="93">
        <v>0</v>
      </c>
      <c r="E270" s="93">
        <v>0</v>
      </c>
      <c r="F270" s="93">
        <v>0</v>
      </c>
      <c r="G270" s="93">
        <v>0</v>
      </c>
      <c r="H270" s="119">
        <v>0</v>
      </c>
    </row>
    <row r="271" spans="1:8" x14ac:dyDescent="0.3">
      <c r="A271" s="118" t="s">
        <v>466</v>
      </c>
      <c r="B271" s="180" t="str">
        <f t="shared" si="4"/>
        <v>3410</v>
      </c>
      <c r="C271" s="130" t="s">
        <v>467</v>
      </c>
      <c r="D271" s="93">
        <v>573.22</v>
      </c>
      <c r="E271" s="93">
        <v>0</v>
      </c>
      <c r="F271" s="93">
        <v>573.22</v>
      </c>
      <c r="G271" s="93">
        <v>0</v>
      </c>
      <c r="H271" s="119">
        <v>573.22</v>
      </c>
    </row>
    <row r="272" spans="1:8" x14ac:dyDescent="0.3">
      <c r="A272" s="118" t="s">
        <v>468</v>
      </c>
      <c r="B272" s="180" t="str">
        <f t="shared" si="4"/>
        <v>3509A</v>
      </c>
      <c r="C272" s="130" t="s">
        <v>469</v>
      </c>
      <c r="D272" s="93">
        <v>11053.080000000002</v>
      </c>
      <c r="E272" s="93">
        <v>0</v>
      </c>
      <c r="F272" s="93">
        <v>11053.080000000002</v>
      </c>
      <c r="G272" s="93">
        <v>0</v>
      </c>
      <c r="H272" s="119">
        <v>11053.080000000002</v>
      </c>
    </row>
    <row r="273" spans="1:8" x14ac:dyDescent="0.3">
      <c r="A273" s="118" t="s">
        <v>470</v>
      </c>
      <c r="B273" s="180" t="str">
        <f t="shared" si="4"/>
        <v>3611</v>
      </c>
      <c r="C273" s="130" t="s">
        <v>471</v>
      </c>
      <c r="D273" s="93">
        <v>53687.47</v>
      </c>
      <c r="E273" s="93">
        <v>0</v>
      </c>
      <c r="F273" s="93">
        <v>53687.47</v>
      </c>
      <c r="G273" s="93">
        <v>0</v>
      </c>
      <c r="H273" s="119">
        <v>53687.47</v>
      </c>
    </row>
    <row r="274" spans="1:8" x14ac:dyDescent="0.3">
      <c r="A274" s="118" t="s">
        <v>472</v>
      </c>
      <c r="B274" s="180" t="str">
        <f t="shared" si="4"/>
        <v>3730</v>
      </c>
      <c r="C274" s="130" t="s">
        <v>473</v>
      </c>
      <c r="D274" s="93">
        <v>14691.050000000001</v>
      </c>
      <c r="E274" s="93">
        <v>0</v>
      </c>
      <c r="F274" s="93">
        <v>14691.050000000001</v>
      </c>
      <c r="G274" s="93">
        <v>0</v>
      </c>
      <c r="H274" s="119">
        <v>14691.050000000001</v>
      </c>
    </row>
    <row r="275" spans="1:8" x14ac:dyDescent="0.3">
      <c r="A275" s="118" t="s">
        <v>474</v>
      </c>
      <c r="B275" s="180" t="str">
        <f t="shared" si="4"/>
        <v>3831</v>
      </c>
      <c r="C275" s="130" t="s">
        <v>475</v>
      </c>
      <c r="D275" s="93">
        <v>39520.080000000002</v>
      </c>
      <c r="E275" s="93">
        <v>0</v>
      </c>
      <c r="F275" s="93">
        <v>39520.080000000002</v>
      </c>
      <c r="G275" s="93">
        <v>0</v>
      </c>
      <c r="H275" s="119">
        <v>39520.080000000002</v>
      </c>
    </row>
    <row r="276" spans="1:8" x14ac:dyDescent="0.3">
      <c r="A276" s="118" t="s">
        <v>476</v>
      </c>
      <c r="B276" s="180" t="str">
        <f t="shared" si="4"/>
        <v>3909A</v>
      </c>
      <c r="C276" s="130" t="s">
        <v>477</v>
      </c>
      <c r="D276" s="93">
        <v>4664.55</v>
      </c>
      <c r="E276" s="93">
        <v>0</v>
      </c>
      <c r="F276" s="93">
        <v>4664.55</v>
      </c>
      <c r="G276" s="93">
        <v>0</v>
      </c>
      <c r="H276" s="119">
        <v>4664.55</v>
      </c>
    </row>
    <row r="277" spans="1:8" x14ac:dyDescent="0.3">
      <c r="A277" s="118" t="s">
        <v>478</v>
      </c>
      <c r="B277" s="180" t="str">
        <f t="shared" si="4"/>
        <v>4012</v>
      </c>
      <c r="C277" s="130" t="s">
        <v>479</v>
      </c>
      <c r="D277" s="93">
        <v>1385733.85</v>
      </c>
      <c r="E277" s="93">
        <v>0</v>
      </c>
      <c r="F277" s="93">
        <v>1385733.85</v>
      </c>
      <c r="G277" s="93">
        <v>60185.979999999996</v>
      </c>
      <c r="H277" s="119">
        <v>1445919.83</v>
      </c>
    </row>
    <row r="278" spans="1:8" x14ac:dyDescent="0.3">
      <c r="A278" s="118" t="s">
        <v>478</v>
      </c>
      <c r="B278" s="180" t="str">
        <f t="shared" si="4"/>
        <v>4033</v>
      </c>
      <c r="C278" s="130" t="s">
        <v>480</v>
      </c>
      <c r="D278" s="93">
        <v>106040.23999999999</v>
      </c>
      <c r="E278" s="93">
        <v>0</v>
      </c>
      <c r="F278" s="93">
        <v>106040.23999999999</v>
      </c>
      <c r="G278" s="93">
        <v>0</v>
      </c>
      <c r="H278" s="119">
        <v>106040.23999999999</v>
      </c>
    </row>
    <row r="279" spans="1:8" x14ac:dyDescent="0.3">
      <c r="A279" s="118" t="s">
        <v>481</v>
      </c>
      <c r="B279" s="180" t="str">
        <f t="shared" si="4"/>
        <v>4110</v>
      </c>
      <c r="C279" s="129" t="s">
        <v>482</v>
      </c>
      <c r="D279" s="93">
        <v>-12840.319999999992</v>
      </c>
      <c r="E279" s="93">
        <v>0</v>
      </c>
      <c r="F279" s="93">
        <v>-12840.319999999992</v>
      </c>
      <c r="G279" s="93">
        <v>21017.37</v>
      </c>
      <c r="H279" s="119">
        <v>8177.0500000000065</v>
      </c>
    </row>
    <row r="280" spans="1:8" x14ac:dyDescent="0.3">
      <c r="A280" s="118" t="s">
        <v>481</v>
      </c>
      <c r="B280" s="180" t="str">
        <f t="shared" si="4"/>
        <v>4128</v>
      </c>
      <c r="C280" s="129" t="s">
        <v>483</v>
      </c>
      <c r="D280" s="93">
        <v>2407010.2400000002</v>
      </c>
      <c r="E280" s="93">
        <v>0</v>
      </c>
      <c r="F280" s="93">
        <v>2407010.2400000002</v>
      </c>
      <c r="G280" s="93">
        <v>0</v>
      </c>
      <c r="H280" s="119">
        <v>2407010.2400000002</v>
      </c>
    </row>
    <row r="281" spans="1:8" ht="15.6" x14ac:dyDescent="0.3">
      <c r="A281" s="118" t="s">
        <v>481</v>
      </c>
      <c r="B281" s="180" t="str">
        <f t="shared" si="4"/>
        <v>4125</v>
      </c>
      <c r="C281" s="133" t="s">
        <v>484</v>
      </c>
      <c r="D281" s="93">
        <v>0</v>
      </c>
      <c r="E281" s="93">
        <v>0</v>
      </c>
      <c r="F281" s="93">
        <v>0</v>
      </c>
      <c r="G281" s="93">
        <v>0</v>
      </c>
      <c r="H281" s="119">
        <v>0</v>
      </c>
    </row>
    <row r="282" spans="1:8" x14ac:dyDescent="0.3">
      <c r="A282" s="118" t="s">
        <v>485</v>
      </c>
      <c r="B282" s="180" t="str">
        <f t="shared" si="4"/>
        <v>4210</v>
      </c>
      <c r="C282" s="129" t="s">
        <v>486</v>
      </c>
      <c r="D282" s="93">
        <v>569184.83000000007</v>
      </c>
      <c r="E282" s="93">
        <v>0</v>
      </c>
      <c r="F282" s="93">
        <v>569184.83000000007</v>
      </c>
      <c r="G282" s="93">
        <v>0</v>
      </c>
      <c r="H282" s="119">
        <v>569184.83000000007</v>
      </c>
    </row>
    <row r="283" spans="1:8" x14ac:dyDescent="0.3">
      <c r="A283" s="118" t="s">
        <v>248</v>
      </c>
      <c r="B283" s="180" t="str">
        <f t="shared" si="4"/>
        <v>4316</v>
      </c>
      <c r="C283" s="129" t="s">
        <v>487</v>
      </c>
      <c r="D283" s="93">
        <v>4731023.6300000008</v>
      </c>
      <c r="E283" s="93">
        <v>0</v>
      </c>
      <c r="F283" s="93">
        <v>4731023.6300000008</v>
      </c>
      <c r="G283" s="93">
        <v>0</v>
      </c>
      <c r="H283" s="119">
        <v>4731023.6300000008</v>
      </c>
    </row>
    <row r="284" spans="1:8" ht="15.6" x14ac:dyDescent="0.3">
      <c r="A284" s="118" t="s">
        <v>248</v>
      </c>
      <c r="B284" s="180" t="str">
        <f t="shared" si="4"/>
        <v>4325</v>
      </c>
      <c r="C284" s="133" t="s">
        <v>488</v>
      </c>
      <c r="D284" s="93">
        <v>0</v>
      </c>
      <c r="E284" s="93">
        <v>0</v>
      </c>
      <c r="F284" s="93">
        <v>0</v>
      </c>
      <c r="G284" s="93">
        <v>0</v>
      </c>
      <c r="H284" s="119">
        <v>0</v>
      </c>
    </row>
    <row r="285" spans="1:8" x14ac:dyDescent="0.3">
      <c r="A285" s="118" t="s">
        <v>489</v>
      </c>
      <c r="B285" s="180" t="str">
        <f t="shared" si="4"/>
        <v>4435</v>
      </c>
      <c r="C285" s="129" t="s">
        <v>490</v>
      </c>
      <c r="D285" s="93">
        <v>0</v>
      </c>
      <c r="E285" s="93">
        <v>0</v>
      </c>
      <c r="F285" s="93">
        <v>0</v>
      </c>
      <c r="G285" s="93">
        <v>0</v>
      </c>
      <c r="H285" s="119">
        <v>0</v>
      </c>
    </row>
    <row r="286" spans="1:8" x14ac:dyDescent="0.3">
      <c r="A286" s="118" t="s">
        <v>491</v>
      </c>
      <c r="B286" s="180" t="str">
        <f t="shared" si="4"/>
        <v>4510</v>
      </c>
      <c r="C286" s="129" t="s">
        <v>492</v>
      </c>
      <c r="D286" s="93">
        <v>0</v>
      </c>
      <c r="E286" s="93">
        <v>0</v>
      </c>
      <c r="F286" s="93">
        <v>0</v>
      </c>
      <c r="G286" s="93">
        <v>0</v>
      </c>
      <c r="H286" s="119">
        <v>0</v>
      </c>
    </row>
    <row r="287" spans="1:8" x14ac:dyDescent="0.3">
      <c r="A287" s="118" t="s">
        <v>493</v>
      </c>
      <c r="B287" s="180" t="str">
        <f t="shared" si="4"/>
        <v>4612</v>
      </c>
      <c r="C287" s="129" t="s">
        <v>494</v>
      </c>
      <c r="D287" s="93">
        <v>959050.06999999983</v>
      </c>
      <c r="E287" s="93">
        <v>0</v>
      </c>
      <c r="F287" s="93">
        <v>959050.06999999983</v>
      </c>
      <c r="G287" s="93">
        <v>0</v>
      </c>
      <c r="H287" s="119">
        <v>959050.06999999983</v>
      </c>
    </row>
    <row r="288" spans="1:8" x14ac:dyDescent="0.3">
      <c r="A288" s="118" t="s">
        <v>495</v>
      </c>
      <c r="B288" s="180" t="str">
        <f t="shared" si="4"/>
        <v>4711</v>
      </c>
      <c r="C288" s="129" t="s">
        <v>496</v>
      </c>
      <c r="D288" s="93">
        <v>76130.11</v>
      </c>
      <c r="E288" s="93">
        <v>0</v>
      </c>
      <c r="F288" s="93">
        <v>76130.11</v>
      </c>
      <c r="G288" s="93">
        <v>0</v>
      </c>
      <c r="H288" s="119">
        <v>76130.11</v>
      </c>
    </row>
    <row r="289" spans="1:8" x14ac:dyDescent="0.3">
      <c r="A289" s="118" t="s">
        <v>497</v>
      </c>
      <c r="B289" s="180" t="str">
        <f t="shared" si="4"/>
        <v>4815</v>
      </c>
      <c r="C289" s="129" t="s">
        <v>498</v>
      </c>
      <c r="D289" s="93">
        <v>609254.47</v>
      </c>
      <c r="E289" s="93">
        <v>0</v>
      </c>
      <c r="F289" s="93">
        <v>609254.47</v>
      </c>
      <c r="G289" s="93">
        <v>0</v>
      </c>
      <c r="H289" s="119">
        <v>609254.47</v>
      </c>
    </row>
    <row r="290" spans="1:8" x14ac:dyDescent="0.3">
      <c r="A290" s="118" t="s">
        <v>499</v>
      </c>
      <c r="B290" s="180" t="str">
        <f t="shared" si="4"/>
        <v>4949</v>
      </c>
      <c r="C290" s="129" t="s">
        <v>500</v>
      </c>
      <c r="D290" s="93">
        <v>0</v>
      </c>
      <c r="E290" s="93">
        <v>0</v>
      </c>
      <c r="F290" s="93">
        <v>0</v>
      </c>
      <c r="G290" s="93">
        <v>0</v>
      </c>
      <c r="H290" s="119">
        <v>0</v>
      </c>
    </row>
    <row r="291" spans="1:8" x14ac:dyDescent="0.3">
      <c r="A291" s="118" t="s">
        <v>501</v>
      </c>
      <c r="B291" s="180" t="str">
        <f t="shared" si="4"/>
        <v>5019A</v>
      </c>
      <c r="C291" s="129" t="s">
        <v>502</v>
      </c>
      <c r="D291" s="93">
        <v>20913118.650000002</v>
      </c>
      <c r="E291" s="93">
        <v>0</v>
      </c>
      <c r="F291" s="93">
        <v>20913118.650000002</v>
      </c>
      <c r="G291" s="93">
        <v>0</v>
      </c>
      <c r="H291" s="119">
        <v>20913118.650000002</v>
      </c>
    </row>
    <row r="292" spans="1:8" x14ac:dyDescent="0.3">
      <c r="A292" s="118" t="s">
        <v>503</v>
      </c>
      <c r="B292" s="180" t="str">
        <f t="shared" si="4"/>
        <v>5119A</v>
      </c>
      <c r="C292" s="129" t="s">
        <v>504</v>
      </c>
      <c r="D292" s="93">
        <v>19522264.309999999</v>
      </c>
      <c r="E292" s="93">
        <v>0</v>
      </c>
      <c r="F292" s="93">
        <v>19522264.309999999</v>
      </c>
      <c r="G292" s="93">
        <v>0</v>
      </c>
      <c r="H292" s="119">
        <v>19522264.309999999</v>
      </c>
    </row>
    <row r="293" spans="1:8" x14ac:dyDescent="0.3">
      <c r="A293" s="118" t="s">
        <v>505</v>
      </c>
      <c r="B293" s="180" t="str">
        <f t="shared" si="4"/>
        <v>5219A</v>
      </c>
      <c r="C293" s="129" t="s">
        <v>506</v>
      </c>
      <c r="D293" s="93">
        <v>947291.83000000007</v>
      </c>
      <c r="E293" s="93">
        <v>0</v>
      </c>
      <c r="F293" s="93">
        <v>947291.83000000007</v>
      </c>
      <c r="G293" s="93">
        <v>0</v>
      </c>
      <c r="H293" s="119">
        <v>947291.83000000007</v>
      </c>
    </row>
    <row r="294" spans="1:8" x14ac:dyDescent="0.3">
      <c r="A294" s="118" t="s">
        <v>507</v>
      </c>
      <c r="B294" s="180" t="str">
        <f t="shared" si="4"/>
        <v>5319A</v>
      </c>
      <c r="C294" s="129" t="s">
        <v>508</v>
      </c>
      <c r="D294" s="93">
        <v>5145601.3</v>
      </c>
      <c r="E294" s="93">
        <v>0</v>
      </c>
      <c r="F294" s="93">
        <v>5145601.3</v>
      </c>
      <c r="G294" s="93">
        <v>0</v>
      </c>
      <c r="H294" s="119">
        <v>5145601.3</v>
      </c>
    </row>
    <row r="295" spans="1:8" x14ac:dyDescent="0.3">
      <c r="A295" s="118" t="s">
        <v>270</v>
      </c>
      <c r="B295" s="180" t="str">
        <f t="shared" si="4"/>
        <v>5438</v>
      </c>
      <c r="C295" s="129" t="s">
        <v>509</v>
      </c>
      <c r="D295" s="93">
        <v>25357.040000000001</v>
      </c>
      <c r="E295" s="93">
        <v>0</v>
      </c>
      <c r="F295" s="93">
        <v>25357.040000000001</v>
      </c>
      <c r="G295" s="93">
        <v>0</v>
      </c>
      <c r="H295" s="119">
        <v>25357.040000000001</v>
      </c>
    </row>
    <row r="296" spans="1:8" x14ac:dyDescent="0.3">
      <c r="A296" s="118" t="s">
        <v>264</v>
      </c>
      <c r="B296" s="180" t="str">
        <f t="shared" si="4"/>
        <v>5526</v>
      </c>
      <c r="C296" s="129" t="s">
        <v>510</v>
      </c>
      <c r="D296" s="93">
        <v>1256573.1000000001</v>
      </c>
      <c r="E296" s="93">
        <v>0</v>
      </c>
      <c r="F296" s="93">
        <v>1256573.1000000001</v>
      </c>
      <c r="G296" s="93">
        <v>0</v>
      </c>
      <c r="H296" s="119">
        <v>1256573.1000000001</v>
      </c>
    </row>
    <row r="297" spans="1:8" x14ac:dyDescent="0.3">
      <c r="A297" s="118" t="s">
        <v>276</v>
      </c>
      <c r="B297" s="180" t="str">
        <f t="shared" si="4"/>
        <v>5719A</v>
      </c>
      <c r="C297" s="129" t="s">
        <v>511</v>
      </c>
      <c r="D297" s="93">
        <v>0</v>
      </c>
      <c r="E297" s="93">
        <v>0</v>
      </c>
      <c r="F297" s="93">
        <v>0</v>
      </c>
      <c r="G297" s="93">
        <v>0</v>
      </c>
      <c r="H297" s="119">
        <v>0</v>
      </c>
    </row>
    <row r="298" spans="1:8" x14ac:dyDescent="0.3">
      <c r="A298" s="118" t="s">
        <v>512</v>
      </c>
      <c r="B298" s="180" t="str">
        <f t="shared" si="4"/>
        <v>5819A</v>
      </c>
      <c r="C298" s="129" t="s">
        <v>513</v>
      </c>
      <c r="D298" s="93">
        <v>3456219.84</v>
      </c>
      <c r="E298" s="93">
        <v>0</v>
      </c>
      <c r="F298" s="93">
        <v>3456219.84</v>
      </c>
      <c r="G298" s="93">
        <v>0</v>
      </c>
      <c r="H298" s="119">
        <v>3456219.84</v>
      </c>
    </row>
    <row r="299" spans="1:8" x14ac:dyDescent="0.3">
      <c r="A299" s="118" t="s">
        <v>512</v>
      </c>
      <c r="B299" s="180" t="str">
        <f t="shared" si="4"/>
        <v>5829</v>
      </c>
      <c r="C299" s="129" t="s">
        <v>514</v>
      </c>
      <c r="D299" s="93">
        <v>0</v>
      </c>
      <c r="E299" s="93">
        <v>0</v>
      </c>
      <c r="F299" s="93">
        <v>0</v>
      </c>
      <c r="G299" s="93">
        <v>0</v>
      </c>
      <c r="H299" s="119">
        <v>0</v>
      </c>
    </row>
    <row r="300" spans="1:8" x14ac:dyDescent="0.3">
      <c r="A300" s="118" t="s">
        <v>515</v>
      </c>
      <c r="B300" s="180" t="str">
        <f t="shared" si="4"/>
        <v>5919A</v>
      </c>
      <c r="C300" s="129" t="s">
        <v>516</v>
      </c>
      <c r="D300" s="93">
        <v>0</v>
      </c>
      <c r="E300" s="93">
        <v>0</v>
      </c>
      <c r="F300" s="93">
        <v>0</v>
      </c>
      <c r="G300" s="93">
        <v>0</v>
      </c>
      <c r="H300" s="119">
        <v>0</v>
      </c>
    </row>
    <row r="301" spans="1:8" x14ac:dyDescent="0.3">
      <c r="A301" s="118" t="s">
        <v>274</v>
      </c>
      <c r="B301" s="180" t="str">
        <f t="shared" si="4"/>
        <v>6019A</v>
      </c>
      <c r="C301" s="130" t="s">
        <v>517</v>
      </c>
      <c r="D301" s="93">
        <v>1541166.87</v>
      </c>
      <c r="E301" s="93">
        <v>0</v>
      </c>
      <c r="F301" s="93">
        <v>1541166.87</v>
      </c>
      <c r="G301" s="93">
        <v>0</v>
      </c>
      <c r="H301" s="119">
        <v>1541166.87</v>
      </c>
    </row>
    <row r="302" spans="1:8" x14ac:dyDescent="0.3">
      <c r="A302" s="118" t="s">
        <v>518</v>
      </c>
      <c r="B302" s="180" t="str">
        <f t="shared" si="4"/>
        <v>6119A</v>
      </c>
      <c r="C302" s="130" t="s">
        <v>519</v>
      </c>
      <c r="D302" s="93">
        <v>1057804.5000000002</v>
      </c>
      <c r="E302" s="93">
        <v>0</v>
      </c>
      <c r="F302" s="93">
        <v>1057804.5000000002</v>
      </c>
      <c r="G302" s="93">
        <v>0</v>
      </c>
      <c r="H302" s="119">
        <v>1057804.5000000002</v>
      </c>
    </row>
    <row r="303" spans="1:8" x14ac:dyDescent="0.3">
      <c r="A303" s="118" t="s">
        <v>520</v>
      </c>
      <c r="B303" s="180" t="str">
        <f t="shared" si="4"/>
        <v>6249</v>
      </c>
      <c r="C303" s="129" t="s">
        <v>521</v>
      </c>
      <c r="D303" s="93">
        <v>100591.98</v>
      </c>
      <c r="E303" s="93">
        <v>0</v>
      </c>
      <c r="F303" s="93">
        <v>100591.98</v>
      </c>
      <c r="G303" s="93">
        <v>0</v>
      </c>
      <c r="H303" s="119">
        <v>100591.98</v>
      </c>
    </row>
    <row r="304" spans="1:8" x14ac:dyDescent="0.3">
      <c r="A304" s="118" t="s">
        <v>522</v>
      </c>
      <c r="B304" s="180" t="str">
        <f t="shared" si="4"/>
        <v>6329</v>
      </c>
      <c r="C304" s="129" t="s">
        <v>523</v>
      </c>
      <c r="D304" s="93">
        <v>115682.47</v>
      </c>
      <c r="E304" s="93">
        <v>0</v>
      </c>
      <c r="F304" s="93">
        <v>115682.47</v>
      </c>
      <c r="G304" s="93">
        <v>0</v>
      </c>
      <c r="H304" s="119">
        <v>115682.47</v>
      </c>
    </row>
    <row r="305" spans="1:8" x14ac:dyDescent="0.3">
      <c r="A305" s="118" t="s">
        <v>524</v>
      </c>
      <c r="B305" s="180" t="str">
        <f t="shared" ref="B305:B336" si="5">C305</f>
        <v>6407</v>
      </c>
      <c r="C305" s="129" t="s">
        <v>525</v>
      </c>
      <c r="D305" s="93">
        <v>46238.99</v>
      </c>
      <c r="E305" s="93">
        <v>0</v>
      </c>
      <c r="F305" s="93">
        <v>46238.99</v>
      </c>
      <c r="G305" s="93">
        <v>5992805.5599999996</v>
      </c>
      <c r="H305" s="119">
        <v>6039044.5499999998</v>
      </c>
    </row>
    <row r="306" spans="1:8" x14ac:dyDescent="0.3">
      <c r="A306" s="118" t="s">
        <v>526</v>
      </c>
      <c r="B306" s="180" t="str">
        <f t="shared" si="5"/>
        <v>6519A</v>
      </c>
      <c r="C306" s="129" t="s">
        <v>527</v>
      </c>
      <c r="D306" s="93">
        <v>0</v>
      </c>
      <c r="E306" s="93">
        <v>0</v>
      </c>
      <c r="F306" s="93">
        <v>0</v>
      </c>
      <c r="G306" s="93">
        <v>0</v>
      </c>
      <c r="H306" s="119">
        <v>0</v>
      </c>
    </row>
    <row r="307" spans="1:8" x14ac:dyDescent="0.3">
      <c r="A307" s="118" t="s">
        <v>528</v>
      </c>
      <c r="B307" s="180" t="str">
        <f t="shared" si="5"/>
        <v>6619A</v>
      </c>
      <c r="C307" s="129" t="s">
        <v>529</v>
      </c>
      <c r="D307" s="93">
        <v>108970.39000000001</v>
      </c>
      <c r="E307" s="93">
        <v>0</v>
      </c>
      <c r="F307" s="93">
        <v>108970.39000000001</v>
      </c>
      <c r="G307" s="93">
        <v>0</v>
      </c>
      <c r="H307" s="119">
        <v>108970.39000000001</v>
      </c>
    </row>
    <row r="308" spans="1:8" x14ac:dyDescent="0.3">
      <c r="A308" s="118" t="s">
        <v>530</v>
      </c>
      <c r="B308" s="180" t="str">
        <f t="shared" si="5"/>
        <v>6709A</v>
      </c>
      <c r="C308" s="129" t="s">
        <v>531</v>
      </c>
      <c r="D308" s="93">
        <v>42885.83</v>
      </c>
      <c r="E308" s="93">
        <v>0</v>
      </c>
      <c r="F308" s="93">
        <v>42885.83</v>
      </c>
      <c r="G308" s="93">
        <v>0</v>
      </c>
      <c r="H308" s="119">
        <v>42885.83</v>
      </c>
    </row>
    <row r="309" spans="1:8" x14ac:dyDescent="0.3">
      <c r="A309" s="118" t="s">
        <v>530</v>
      </c>
      <c r="B309" s="180" t="str">
        <f t="shared" si="5"/>
        <v>6733</v>
      </c>
      <c r="C309" s="129" t="s">
        <v>532</v>
      </c>
      <c r="D309" s="93">
        <v>5213.33</v>
      </c>
      <c r="E309" s="93">
        <v>0</v>
      </c>
      <c r="F309" s="93">
        <v>5213.33</v>
      </c>
      <c r="G309" s="93">
        <v>0</v>
      </c>
      <c r="H309" s="119">
        <v>5213.33</v>
      </c>
    </row>
    <row r="310" spans="1:8" x14ac:dyDescent="0.3">
      <c r="A310" s="118" t="s">
        <v>533</v>
      </c>
      <c r="B310" s="180">
        <f t="shared" si="5"/>
        <v>6840</v>
      </c>
      <c r="C310" s="129">
        <v>6840</v>
      </c>
      <c r="D310" s="93">
        <v>41943.19</v>
      </c>
      <c r="E310" s="93">
        <v>0</v>
      </c>
      <c r="F310" s="93">
        <v>41943.19</v>
      </c>
      <c r="G310" s="93">
        <v>0</v>
      </c>
      <c r="H310" s="119">
        <v>41943.19</v>
      </c>
    </row>
    <row r="311" spans="1:8" x14ac:dyDescent="0.3">
      <c r="A311" s="118" t="s">
        <v>535</v>
      </c>
      <c r="B311" s="180" t="str">
        <f t="shared" si="5"/>
        <v>7208</v>
      </c>
      <c r="C311" s="129" t="s">
        <v>536</v>
      </c>
      <c r="D311" s="93">
        <v>180178.15</v>
      </c>
      <c r="E311" s="93">
        <v>0</v>
      </c>
      <c r="F311" s="93">
        <v>180178.15</v>
      </c>
      <c r="G311" s="93">
        <v>0</v>
      </c>
      <c r="H311" s="119">
        <v>180178.15</v>
      </c>
    </row>
    <row r="312" spans="1:8" x14ac:dyDescent="0.3">
      <c r="A312" s="118" t="s">
        <v>347</v>
      </c>
      <c r="B312" s="180" t="str">
        <f t="shared" si="5"/>
        <v>7305A</v>
      </c>
      <c r="C312" s="129" t="s">
        <v>537</v>
      </c>
      <c r="D312" s="93">
        <v>0</v>
      </c>
      <c r="E312" s="93">
        <v>0</v>
      </c>
      <c r="F312" s="93">
        <v>0</v>
      </c>
      <c r="G312" s="93">
        <v>0</v>
      </c>
      <c r="H312" s="119">
        <v>0</v>
      </c>
    </row>
    <row r="313" spans="1:8" x14ac:dyDescent="0.3">
      <c r="A313" s="118" t="s">
        <v>538</v>
      </c>
      <c r="B313" s="180" t="str">
        <f t="shared" si="5"/>
        <v>7405A</v>
      </c>
      <c r="C313" s="129" t="s">
        <v>539</v>
      </c>
      <c r="D313" s="93">
        <v>1528491.67</v>
      </c>
      <c r="E313" s="93">
        <v>0</v>
      </c>
      <c r="F313" s="93">
        <v>1528491.67</v>
      </c>
      <c r="G313" s="93">
        <v>0</v>
      </c>
      <c r="H313" s="119">
        <v>1528491.67</v>
      </c>
    </row>
    <row r="314" spans="1:8" ht="15.6" x14ac:dyDescent="0.3">
      <c r="A314" s="118" t="s">
        <v>538</v>
      </c>
      <c r="B314" s="180" t="str">
        <f t="shared" si="5"/>
        <v>7425</v>
      </c>
      <c r="C314" s="133" t="s">
        <v>540</v>
      </c>
      <c r="D314" s="93">
        <v>0</v>
      </c>
      <c r="E314" s="93">
        <v>0</v>
      </c>
      <c r="F314" s="93">
        <v>0</v>
      </c>
      <c r="G314" s="93">
        <v>0</v>
      </c>
      <c r="H314" s="119">
        <v>0</v>
      </c>
    </row>
    <row r="315" spans="1:8" x14ac:dyDescent="0.3">
      <c r="A315" s="118" t="s">
        <v>541</v>
      </c>
      <c r="B315" s="180" t="str">
        <f t="shared" si="5"/>
        <v>7538</v>
      </c>
      <c r="C315" s="130" t="s">
        <v>542</v>
      </c>
      <c r="D315" s="93">
        <v>98583.989999999991</v>
      </c>
      <c r="E315" s="93">
        <v>0</v>
      </c>
      <c r="F315" s="93">
        <v>98583.989999999991</v>
      </c>
      <c r="G315" s="93">
        <v>0</v>
      </c>
      <c r="H315" s="119">
        <v>98583.989999999991</v>
      </c>
    </row>
    <row r="316" spans="1:8" ht="15.6" x14ac:dyDescent="0.3">
      <c r="A316" s="118" t="s">
        <v>541</v>
      </c>
      <c r="B316" s="180" t="str">
        <f t="shared" si="5"/>
        <v>7525</v>
      </c>
      <c r="C316" s="131" t="s">
        <v>543</v>
      </c>
      <c r="D316" s="93">
        <v>0</v>
      </c>
      <c r="E316" s="93">
        <v>0</v>
      </c>
      <c r="F316" s="93">
        <v>0</v>
      </c>
      <c r="G316" s="93">
        <v>0</v>
      </c>
      <c r="H316" s="119">
        <v>0</v>
      </c>
    </row>
    <row r="317" spans="1:8" x14ac:dyDescent="0.3">
      <c r="A317" s="118" t="s">
        <v>544</v>
      </c>
      <c r="B317" s="180" t="str">
        <f t="shared" si="5"/>
        <v>7932</v>
      </c>
      <c r="C317" s="129" t="s">
        <v>545</v>
      </c>
      <c r="D317" s="93">
        <v>21724.780000000002</v>
      </c>
      <c r="E317" s="93">
        <v>0</v>
      </c>
      <c r="F317" s="93">
        <v>21724.780000000002</v>
      </c>
      <c r="G317" s="93">
        <v>0</v>
      </c>
      <c r="H317" s="119">
        <v>21724.780000000002</v>
      </c>
    </row>
    <row r="318" spans="1:8" x14ac:dyDescent="0.3">
      <c r="A318" s="118" t="s">
        <v>546</v>
      </c>
      <c r="B318" s="180">
        <f t="shared" si="5"/>
        <v>8040</v>
      </c>
      <c r="C318" s="129">
        <v>8040</v>
      </c>
      <c r="D318" s="93">
        <v>1388.38</v>
      </c>
      <c r="E318" s="93">
        <v>0</v>
      </c>
      <c r="F318" s="93">
        <v>1388.38</v>
      </c>
      <c r="G318" s="93">
        <v>0</v>
      </c>
      <c r="H318" s="119">
        <v>1388.38</v>
      </c>
    </row>
    <row r="319" spans="1:8" x14ac:dyDescent="0.3">
      <c r="A319" s="118" t="s">
        <v>548</v>
      </c>
      <c r="B319" s="180" t="str">
        <f t="shared" si="5"/>
        <v>8132</v>
      </c>
      <c r="C319" s="129" t="s">
        <v>549</v>
      </c>
      <c r="D319" s="93">
        <v>2648.77</v>
      </c>
      <c r="E319" s="93">
        <v>0</v>
      </c>
      <c r="F319" s="93">
        <v>2648.77</v>
      </c>
      <c r="G319" s="93">
        <v>0</v>
      </c>
      <c r="H319" s="119">
        <v>2648.77</v>
      </c>
    </row>
    <row r="320" spans="1:8" ht="15.6" x14ac:dyDescent="0.3">
      <c r="A320" s="134" t="s">
        <v>550</v>
      </c>
      <c r="B320" s="180" t="str">
        <f t="shared" si="5"/>
        <v>8340</v>
      </c>
      <c r="C320" s="133" t="s">
        <v>551</v>
      </c>
      <c r="D320" s="93">
        <v>0</v>
      </c>
      <c r="E320" s="93">
        <v>0</v>
      </c>
      <c r="F320" s="93">
        <v>0</v>
      </c>
      <c r="G320" s="93">
        <v>0</v>
      </c>
      <c r="H320" s="119">
        <v>0</v>
      </c>
    </row>
    <row r="321" spans="1:8" x14ac:dyDescent="0.3">
      <c r="A321" s="118" t="s">
        <v>333</v>
      </c>
      <c r="B321" s="180" t="str">
        <f t="shared" si="5"/>
        <v>8440</v>
      </c>
      <c r="C321" s="129" t="s">
        <v>552</v>
      </c>
      <c r="D321" s="93">
        <v>527.1</v>
      </c>
      <c r="E321" s="93">
        <v>0</v>
      </c>
      <c r="F321" s="93">
        <v>527.1</v>
      </c>
      <c r="G321" s="93">
        <v>0</v>
      </c>
      <c r="H321" s="119">
        <v>527.1</v>
      </c>
    </row>
    <row r="322" spans="1:8" x14ac:dyDescent="0.3">
      <c r="A322" s="118" t="s">
        <v>553</v>
      </c>
      <c r="B322" s="180" t="str">
        <f t="shared" si="5"/>
        <v>8809A</v>
      </c>
      <c r="C322" s="129" t="s">
        <v>554</v>
      </c>
      <c r="D322" s="93">
        <v>24607.61</v>
      </c>
      <c r="E322" s="93">
        <v>0</v>
      </c>
      <c r="F322" s="93">
        <v>24607.61</v>
      </c>
      <c r="G322" s="93">
        <v>0</v>
      </c>
      <c r="H322" s="119">
        <v>24607.61</v>
      </c>
    </row>
    <row r="323" spans="1:8" x14ac:dyDescent="0.3">
      <c r="A323" s="118" t="s">
        <v>555</v>
      </c>
      <c r="B323" s="180" t="str">
        <f t="shared" si="5"/>
        <v>9040</v>
      </c>
      <c r="C323" s="130" t="s">
        <v>556</v>
      </c>
      <c r="D323" s="93">
        <v>0</v>
      </c>
      <c r="E323" s="93">
        <v>0</v>
      </c>
      <c r="F323" s="93">
        <v>0</v>
      </c>
      <c r="G323" s="93">
        <v>0</v>
      </c>
      <c r="H323" s="119">
        <v>0</v>
      </c>
    </row>
    <row r="324" spans="1:8" x14ac:dyDescent="0.3">
      <c r="A324" s="118" t="s">
        <v>557</v>
      </c>
      <c r="B324" s="180" t="str">
        <f t="shared" si="5"/>
        <v>9201A</v>
      </c>
      <c r="C324" s="130" t="s">
        <v>558</v>
      </c>
      <c r="D324" s="93">
        <v>284191.25</v>
      </c>
      <c r="E324" s="93">
        <v>0</v>
      </c>
      <c r="F324" s="93">
        <v>284191.25</v>
      </c>
      <c r="G324" s="93">
        <v>0</v>
      </c>
      <c r="H324" s="119">
        <v>284191.25</v>
      </c>
    </row>
    <row r="325" spans="1:8" x14ac:dyDescent="0.3">
      <c r="A325" s="118" t="s">
        <v>559</v>
      </c>
      <c r="B325" s="180" t="str">
        <f t="shared" si="5"/>
        <v>9301A</v>
      </c>
      <c r="C325" s="130" t="s">
        <v>560</v>
      </c>
      <c r="D325" s="93">
        <v>65168.63</v>
      </c>
      <c r="E325" s="93">
        <v>0</v>
      </c>
      <c r="F325" s="93">
        <v>65168.63</v>
      </c>
      <c r="G325" s="93">
        <v>0</v>
      </c>
      <c r="H325" s="119">
        <v>65168.63</v>
      </c>
    </row>
    <row r="326" spans="1:8" x14ac:dyDescent="0.3">
      <c r="A326" s="118" t="s">
        <v>561</v>
      </c>
      <c r="B326" s="180" t="str">
        <f t="shared" si="5"/>
        <v>9449</v>
      </c>
      <c r="C326" s="130" t="s">
        <v>562</v>
      </c>
      <c r="D326" s="93">
        <v>15292.9</v>
      </c>
      <c r="E326" s="93">
        <v>0</v>
      </c>
      <c r="F326" s="93">
        <v>15292.9</v>
      </c>
      <c r="G326" s="93">
        <v>0</v>
      </c>
      <c r="H326" s="119">
        <v>15292.9</v>
      </c>
    </row>
    <row r="327" spans="1:8" x14ac:dyDescent="0.3">
      <c r="A327" s="118" t="s">
        <v>563</v>
      </c>
      <c r="B327" s="180" t="str">
        <f t="shared" si="5"/>
        <v>9618A</v>
      </c>
      <c r="C327" s="130" t="s">
        <v>564</v>
      </c>
      <c r="D327" s="93">
        <v>0</v>
      </c>
      <c r="E327" s="93">
        <v>0</v>
      </c>
      <c r="F327" s="93">
        <v>0</v>
      </c>
      <c r="G327" s="93">
        <v>0</v>
      </c>
      <c r="H327" s="119">
        <v>0</v>
      </c>
    </row>
    <row r="328" spans="1:8" x14ac:dyDescent="0.3">
      <c r="A328" s="118" t="s">
        <v>566</v>
      </c>
      <c r="B328" s="180" t="str">
        <f t="shared" si="5"/>
        <v>9818A</v>
      </c>
      <c r="C328" s="130" t="s">
        <v>565</v>
      </c>
      <c r="D328" s="93">
        <v>238816480.68000001</v>
      </c>
      <c r="E328" s="93">
        <v>73855704.5</v>
      </c>
      <c r="F328" s="93">
        <v>312672185.18000001</v>
      </c>
      <c r="G328" s="93">
        <v>0</v>
      </c>
      <c r="H328" s="119">
        <v>312672185.18000001</v>
      </c>
    </row>
    <row r="329" spans="1:8" x14ac:dyDescent="0.3">
      <c r="A329" s="118" t="s">
        <v>567</v>
      </c>
      <c r="B329" s="180" t="str">
        <f t="shared" si="5"/>
        <v>BB49</v>
      </c>
      <c r="C329" s="130" t="s">
        <v>568</v>
      </c>
      <c r="D329" s="93"/>
      <c r="E329" s="93">
        <v>0</v>
      </c>
      <c r="F329" s="93">
        <v>0</v>
      </c>
      <c r="G329" s="93">
        <v>0</v>
      </c>
      <c r="H329" s="119">
        <v>0</v>
      </c>
    </row>
    <row r="330" spans="1:8" x14ac:dyDescent="0.3">
      <c r="A330" s="118" t="s">
        <v>569</v>
      </c>
      <c r="B330" s="180" t="str">
        <f t="shared" si="5"/>
        <v>AA</v>
      </c>
      <c r="C330" s="135" t="s">
        <v>570</v>
      </c>
      <c r="D330" s="93" t="s">
        <v>397</v>
      </c>
      <c r="E330" s="93">
        <v>0</v>
      </c>
      <c r="F330" s="93">
        <v>0</v>
      </c>
      <c r="G330" s="93">
        <v>0</v>
      </c>
      <c r="H330" s="119">
        <v>0</v>
      </c>
    </row>
    <row r="331" spans="1:8" x14ac:dyDescent="0.3">
      <c r="A331" s="118" t="s">
        <v>571</v>
      </c>
      <c r="B331" s="180" t="str">
        <f t="shared" si="5"/>
        <v>BB</v>
      </c>
      <c r="C331" s="135" t="s">
        <v>587</v>
      </c>
      <c r="D331" s="93"/>
      <c r="E331" s="93">
        <v>0</v>
      </c>
      <c r="F331" s="93">
        <v>0</v>
      </c>
      <c r="G331" s="93">
        <v>21328.3</v>
      </c>
      <c r="H331" s="119">
        <v>21328.3</v>
      </c>
    </row>
    <row r="332" spans="1:8" x14ac:dyDescent="0.3">
      <c r="A332" s="118" t="s">
        <v>572</v>
      </c>
      <c r="B332" s="180" t="str">
        <f t="shared" si="5"/>
        <v>CC</v>
      </c>
      <c r="C332" s="135" t="s">
        <v>588</v>
      </c>
      <c r="D332" s="93"/>
      <c r="E332" s="93">
        <v>0</v>
      </c>
      <c r="F332" s="93">
        <v>0</v>
      </c>
      <c r="G332" s="93">
        <v>0</v>
      </c>
      <c r="H332" s="119">
        <v>0</v>
      </c>
    </row>
    <row r="333" spans="1:8" x14ac:dyDescent="0.3">
      <c r="A333" s="118" t="s">
        <v>299</v>
      </c>
      <c r="B333" s="180" t="str">
        <f t="shared" si="5"/>
        <v>DD</v>
      </c>
      <c r="C333" s="135" t="s">
        <v>589</v>
      </c>
      <c r="D333" s="93"/>
      <c r="E333" s="93">
        <v>0</v>
      </c>
      <c r="F333" s="93">
        <v>0</v>
      </c>
      <c r="G333" s="93">
        <v>0</v>
      </c>
      <c r="H333" s="119">
        <v>0</v>
      </c>
    </row>
    <row r="334" spans="1:8" x14ac:dyDescent="0.3">
      <c r="A334" s="118" t="s">
        <v>300</v>
      </c>
      <c r="B334" s="180" t="str">
        <f t="shared" si="5"/>
        <v>QQ</v>
      </c>
      <c r="C334" s="130" t="s">
        <v>573</v>
      </c>
      <c r="D334" s="93"/>
      <c r="E334" s="93">
        <v>0</v>
      </c>
      <c r="F334" s="93">
        <v>0</v>
      </c>
      <c r="G334" s="93">
        <v>0</v>
      </c>
      <c r="H334" s="119">
        <v>0</v>
      </c>
    </row>
    <row r="335" spans="1:8" x14ac:dyDescent="0.3">
      <c r="A335" s="118" t="s">
        <v>574</v>
      </c>
      <c r="B335" s="180" t="str">
        <f t="shared" si="5"/>
        <v>EE</v>
      </c>
      <c r="C335" s="135" t="s">
        <v>590</v>
      </c>
      <c r="D335" s="93"/>
      <c r="E335" s="93">
        <v>0</v>
      </c>
      <c r="F335" s="93">
        <v>0</v>
      </c>
      <c r="G335" s="93">
        <v>0</v>
      </c>
      <c r="H335" s="119">
        <v>0</v>
      </c>
    </row>
    <row r="336" spans="1:8" x14ac:dyDescent="0.3">
      <c r="A336" s="118" t="s">
        <v>575</v>
      </c>
      <c r="B336" s="180" t="str">
        <f t="shared" si="5"/>
        <v>RB</v>
      </c>
      <c r="C336" s="135" t="s">
        <v>576</v>
      </c>
      <c r="D336" s="93"/>
      <c r="E336" s="93">
        <v>0</v>
      </c>
      <c r="F336" s="93">
        <v>0</v>
      </c>
      <c r="G336" s="93">
        <v>0</v>
      </c>
      <c r="H336" s="119">
        <v>0</v>
      </c>
    </row>
    <row r="337" spans="1:9" x14ac:dyDescent="0.3">
      <c r="A337" s="118"/>
      <c r="D337" s="136" t="s">
        <v>577</v>
      </c>
      <c r="E337" s="136" t="s">
        <v>577</v>
      </c>
      <c r="F337" s="136" t="s">
        <v>577</v>
      </c>
      <c r="G337" s="136" t="s">
        <v>577</v>
      </c>
      <c r="H337" s="137" t="s">
        <v>577</v>
      </c>
    </row>
    <row r="338" spans="1:9" x14ac:dyDescent="0.3">
      <c r="A338" s="118" t="s">
        <v>578</v>
      </c>
      <c r="C338" s="125"/>
      <c r="D338" s="138">
        <v>411625428.73000002</v>
      </c>
      <c r="E338" s="138">
        <v>73961644.670000002</v>
      </c>
      <c r="F338" s="138">
        <v>485587073.40000004</v>
      </c>
      <c r="G338" s="138">
        <v>6095337.209999999</v>
      </c>
      <c r="H338" s="139">
        <v>491682410.61000007</v>
      </c>
    </row>
    <row r="339" spans="1:9" x14ac:dyDescent="0.3">
      <c r="A339" s="118"/>
      <c r="D339" s="136" t="s">
        <v>397</v>
      </c>
      <c r="E339" s="136" t="s">
        <v>397</v>
      </c>
      <c r="F339" s="136" t="s">
        <v>397</v>
      </c>
      <c r="G339" s="136" t="s">
        <v>397</v>
      </c>
      <c r="H339" s="137" t="s">
        <v>397</v>
      </c>
    </row>
    <row r="340" spans="1:9" x14ac:dyDescent="0.3">
      <c r="A340" s="118"/>
      <c r="D340" s="93"/>
      <c r="E340" s="93"/>
      <c r="F340" s="93"/>
      <c r="G340" s="93"/>
      <c r="H340" s="119">
        <v>179010225.43000007</v>
      </c>
    </row>
    <row r="341" spans="1:9" x14ac:dyDescent="0.3">
      <c r="A341" s="118"/>
      <c r="D341" s="93"/>
      <c r="E341" s="93"/>
      <c r="F341" s="93"/>
      <c r="G341" s="93"/>
      <c r="H341" s="119"/>
    </row>
    <row r="342" spans="1:9" x14ac:dyDescent="0.3">
      <c r="A342" s="118"/>
      <c r="D342" s="93"/>
      <c r="E342" s="93"/>
      <c r="F342" s="93"/>
      <c r="G342" s="93"/>
      <c r="H342" s="119"/>
    </row>
    <row r="343" spans="1:9" x14ac:dyDescent="0.3">
      <c r="A343" s="118"/>
      <c r="D343" s="93"/>
      <c r="E343" s="93"/>
      <c r="F343" s="93"/>
      <c r="G343" s="93"/>
      <c r="H343" s="119"/>
    </row>
    <row r="344" spans="1:9" x14ac:dyDescent="0.3">
      <c r="A344" s="118"/>
      <c r="D344" s="93"/>
      <c r="E344" s="93"/>
      <c r="F344" s="93"/>
      <c r="G344" s="93"/>
      <c r="H344" s="119"/>
    </row>
    <row r="345" spans="1:9" ht="15" thickBot="1" x14ac:dyDescent="0.35">
      <c r="A345" s="140"/>
      <c r="B345" s="181"/>
      <c r="C345" s="141"/>
      <c r="D345" s="142"/>
      <c r="E345" s="142"/>
      <c r="F345" s="142"/>
      <c r="G345" s="142" t="s">
        <v>579</v>
      </c>
      <c r="H345" s="143">
        <v>0</v>
      </c>
    </row>
    <row r="347" spans="1:9" ht="15" thickBot="1" x14ac:dyDescent="0.35"/>
    <row r="348" spans="1:9" ht="15.6" x14ac:dyDescent="0.3">
      <c r="A348" s="150"/>
      <c r="B348" s="182"/>
      <c r="C348" s="151"/>
      <c r="D348" s="151" t="s">
        <v>394</v>
      </c>
      <c r="E348" s="151"/>
      <c r="F348" s="151"/>
      <c r="G348" s="151"/>
      <c r="H348" s="152"/>
      <c r="I348" s="85"/>
    </row>
    <row r="349" spans="1:9" ht="15.6" x14ac:dyDescent="0.3">
      <c r="A349" s="153"/>
      <c r="B349" s="170"/>
      <c r="C349" s="144"/>
      <c r="D349" s="144" t="s">
        <v>395</v>
      </c>
      <c r="E349" s="144"/>
      <c r="F349" s="144"/>
      <c r="G349" s="144"/>
      <c r="H349" s="154"/>
      <c r="I349" s="85"/>
    </row>
    <row r="350" spans="1:9" ht="15.6" x14ac:dyDescent="0.3">
      <c r="A350" s="153" t="s">
        <v>591</v>
      </c>
      <c r="B350" s="170"/>
      <c r="C350" s="144"/>
      <c r="D350" s="144"/>
      <c r="E350" s="149" t="s">
        <v>396</v>
      </c>
      <c r="F350" s="144"/>
      <c r="G350" s="144"/>
      <c r="H350" s="154"/>
      <c r="I350" s="85"/>
    </row>
    <row r="351" spans="1:9" ht="15.6" x14ac:dyDescent="0.3">
      <c r="A351" s="155" t="s">
        <v>397</v>
      </c>
      <c r="B351" s="170"/>
      <c r="C351" s="156" t="s">
        <v>397</v>
      </c>
      <c r="D351" s="156" t="s">
        <v>397</v>
      </c>
      <c r="E351" s="156" t="s">
        <v>397</v>
      </c>
      <c r="F351" s="156" t="s">
        <v>397</v>
      </c>
      <c r="G351" s="156" t="s">
        <v>397</v>
      </c>
      <c r="H351" s="157" t="s">
        <v>397</v>
      </c>
      <c r="I351" s="85"/>
    </row>
    <row r="352" spans="1:9" ht="15.6" x14ac:dyDescent="0.3">
      <c r="A352" s="153" t="s">
        <v>398</v>
      </c>
      <c r="B352" s="170"/>
      <c r="C352" s="158"/>
      <c r="D352" s="146" t="s">
        <v>185</v>
      </c>
      <c r="E352" s="146" t="s">
        <v>185</v>
      </c>
      <c r="F352" s="146" t="s">
        <v>399</v>
      </c>
      <c r="G352" s="146" t="s">
        <v>185</v>
      </c>
      <c r="H352" s="159" t="s">
        <v>400</v>
      </c>
      <c r="I352" s="85"/>
    </row>
    <row r="353" spans="1:9" ht="15.6" x14ac:dyDescent="0.3">
      <c r="A353" s="153"/>
      <c r="B353" s="170"/>
      <c r="C353" s="158"/>
      <c r="D353" s="146" t="s">
        <v>401</v>
      </c>
      <c r="E353" s="146" t="s">
        <v>402</v>
      </c>
      <c r="F353" s="146" t="s">
        <v>402</v>
      </c>
      <c r="G353" s="146" t="s">
        <v>403</v>
      </c>
      <c r="H353" s="159" t="s">
        <v>404</v>
      </c>
      <c r="I353" s="85"/>
    </row>
    <row r="354" spans="1:9" ht="15.6" x14ac:dyDescent="0.3">
      <c r="A354" s="153"/>
      <c r="B354" s="170"/>
      <c r="C354" s="158"/>
      <c r="D354" s="146" t="s">
        <v>405</v>
      </c>
      <c r="E354" s="146" t="s">
        <v>406</v>
      </c>
      <c r="F354" s="144"/>
      <c r="G354" s="146" t="s">
        <v>406</v>
      </c>
      <c r="H354" s="159" t="s">
        <v>407</v>
      </c>
      <c r="I354" s="85"/>
    </row>
    <row r="355" spans="1:9" ht="15.6" x14ac:dyDescent="0.3">
      <c r="A355" s="155" t="s">
        <v>397</v>
      </c>
      <c r="B355" s="170"/>
      <c r="C355" s="156" t="s">
        <v>397</v>
      </c>
      <c r="D355" s="156" t="s">
        <v>397</v>
      </c>
      <c r="E355" s="156" t="s">
        <v>397</v>
      </c>
      <c r="F355" s="156" t="s">
        <v>397</v>
      </c>
      <c r="G355" s="156" t="s">
        <v>397</v>
      </c>
      <c r="H355" s="157" t="s">
        <v>397</v>
      </c>
      <c r="I355" s="85"/>
    </row>
    <row r="356" spans="1:9" ht="15.6" x14ac:dyDescent="0.3">
      <c r="A356" s="153" t="s">
        <v>408</v>
      </c>
      <c r="B356" s="170" t="str">
        <f>C356</f>
        <v>00</v>
      </c>
      <c r="C356" s="160" t="s">
        <v>409</v>
      </c>
      <c r="D356" s="144"/>
      <c r="E356" s="144">
        <v>148682.34</v>
      </c>
      <c r="F356" s="144">
        <v>148682.34</v>
      </c>
      <c r="G356" s="144">
        <v>0</v>
      </c>
      <c r="H356" s="154">
        <v>148682.34</v>
      </c>
      <c r="I356" s="85"/>
    </row>
    <row r="357" spans="1:9" ht="15.6" x14ac:dyDescent="0.3">
      <c r="A357" s="153" t="s">
        <v>410</v>
      </c>
      <c r="B357" s="170" t="str">
        <f t="shared" ref="B357:B420" si="6">C357</f>
        <v>0201A</v>
      </c>
      <c r="C357" s="161" t="s">
        <v>411</v>
      </c>
      <c r="D357" s="144">
        <v>7185422.1099999994</v>
      </c>
      <c r="E357" s="144">
        <v>0</v>
      </c>
      <c r="F357" s="144">
        <v>7185422.1099999994</v>
      </c>
      <c r="G357" s="144">
        <v>0</v>
      </c>
      <c r="H357" s="154">
        <v>7185422.1099999994</v>
      </c>
      <c r="I357" s="85"/>
    </row>
    <row r="358" spans="1:9" ht="15.6" x14ac:dyDescent="0.3">
      <c r="A358" s="153" t="s">
        <v>410</v>
      </c>
      <c r="B358" s="170" t="str">
        <f t="shared" si="6"/>
        <v>0237</v>
      </c>
      <c r="C358" s="161" t="s">
        <v>412</v>
      </c>
      <c r="D358" s="144">
        <v>-639856.09000000008</v>
      </c>
      <c r="E358" s="144">
        <v>0</v>
      </c>
      <c r="F358" s="144">
        <v>-639856.09000000008</v>
      </c>
      <c r="G358" s="144">
        <v>0</v>
      </c>
      <c r="H358" s="154">
        <v>-639856.09000000008</v>
      </c>
      <c r="I358" s="85"/>
    </row>
    <row r="359" spans="1:9" ht="15.6" x14ac:dyDescent="0.3">
      <c r="A359" s="153" t="s">
        <v>413</v>
      </c>
      <c r="B359" s="170" t="str">
        <f t="shared" si="6"/>
        <v>0302A</v>
      </c>
      <c r="C359" s="161" t="s">
        <v>414</v>
      </c>
      <c r="D359" s="144">
        <v>64930.770000000004</v>
      </c>
      <c r="E359" s="144">
        <v>0</v>
      </c>
      <c r="F359" s="144">
        <v>64930.770000000004</v>
      </c>
      <c r="G359" s="144">
        <v>0</v>
      </c>
      <c r="H359" s="154">
        <v>64930.770000000004</v>
      </c>
      <c r="I359" s="85"/>
    </row>
    <row r="360" spans="1:9" ht="15.6" x14ac:dyDescent="0.3">
      <c r="A360" s="153" t="s">
        <v>415</v>
      </c>
      <c r="B360" s="170" t="str">
        <f t="shared" si="6"/>
        <v>0410</v>
      </c>
      <c r="C360" s="161" t="s">
        <v>416</v>
      </c>
      <c r="D360" s="144">
        <v>816626.25</v>
      </c>
      <c r="E360" s="144">
        <v>0</v>
      </c>
      <c r="F360" s="144">
        <v>816626.25</v>
      </c>
      <c r="G360" s="144">
        <v>0</v>
      </c>
      <c r="H360" s="154">
        <v>816626.25</v>
      </c>
      <c r="I360" s="85"/>
    </row>
    <row r="361" spans="1:9" ht="15.6" x14ac:dyDescent="0.3">
      <c r="A361" s="153" t="s">
        <v>417</v>
      </c>
      <c r="B361" s="170" t="str">
        <f t="shared" si="6"/>
        <v>0519A</v>
      </c>
      <c r="C361" s="147" t="s">
        <v>418</v>
      </c>
      <c r="D361" s="144">
        <v>0</v>
      </c>
      <c r="E361" s="144">
        <v>0</v>
      </c>
      <c r="F361" s="144">
        <v>0</v>
      </c>
      <c r="G361" s="144">
        <v>0</v>
      </c>
      <c r="H361" s="154">
        <v>0</v>
      </c>
      <c r="I361" s="85"/>
    </row>
    <row r="362" spans="1:9" ht="15.6" x14ac:dyDescent="0.3">
      <c r="A362" s="153" t="s">
        <v>419</v>
      </c>
      <c r="B362" s="170" t="str">
        <f t="shared" si="6"/>
        <v>0602A</v>
      </c>
      <c r="C362" s="161" t="s">
        <v>420</v>
      </c>
      <c r="D362" s="144">
        <v>0</v>
      </c>
      <c r="E362" s="144">
        <v>0</v>
      </c>
      <c r="F362" s="144">
        <v>0</v>
      </c>
      <c r="G362" s="144">
        <v>0</v>
      </c>
      <c r="H362" s="154">
        <v>0</v>
      </c>
      <c r="I362" s="85"/>
    </row>
    <row r="363" spans="1:9" ht="15.6" x14ac:dyDescent="0.3">
      <c r="A363" s="153" t="s">
        <v>421</v>
      </c>
      <c r="B363" s="170" t="str">
        <f t="shared" si="6"/>
        <v>0719A</v>
      </c>
      <c r="C363" s="147" t="s">
        <v>422</v>
      </c>
      <c r="D363" s="144">
        <v>465594.14</v>
      </c>
      <c r="E363" s="144">
        <v>0</v>
      </c>
      <c r="F363" s="144">
        <v>465594.14</v>
      </c>
      <c r="G363" s="144">
        <v>0</v>
      </c>
      <c r="H363" s="154">
        <v>465594.14</v>
      </c>
      <c r="I363" s="85"/>
    </row>
    <row r="364" spans="1:9" ht="15.6" x14ac:dyDescent="0.3">
      <c r="A364" s="153" t="s">
        <v>423</v>
      </c>
      <c r="B364" s="170" t="str">
        <f t="shared" si="6"/>
        <v>0802A</v>
      </c>
      <c r="C364" s="147" t="s">
        <v>424</v>
      </c>
      <c r="D364" s="144">
        <v>65127.98</v>
      </c>
      <c r="E364" s="144">
        <v>0</v>
      </c>
      <c r="F364" s="144">
        <v>65127.98</v>
      </c>
      <c r="G364" s="144">
        <v>0</v>
      </c>
      <c r="H364" s="154">
        <v>65127.98</v>
      </c>
      <c r="I364" s="85"/>
    </row>
    <row r="365" spans="1:9" ht="15.6" x14ac:dyDescent="0.3">
      <c r="A365" s="153" t="s">
        <v>425</v>
      </c>
      <c r="B365" s="170" t="str">
        <f t="shared" si="6"/>
        <v>0940</v>
      </c>
      <c r="C365" s="162" t="s">
        <v>426</v>
      </c>
      <c r="D365" s="144">
        <v>42.08</v>
      </c>
      <c r="E365" s="144">
        <v>0</v>
      </c>
      <c r="F365" s="144">
        <v>42.08</v>
      </c>
      <c r="G365" s="144">
        <v>0</v>
      </c>
      <c r="H365" s="154">
        <v>42.08</v>
      </c>
      <c r="I365" s="85"/>
    </row>
    <row r="366" spans="1:9" ht="15.6" x14ac:dyDescent="0.3">
      <c r="A366" s="153" t="s">
        <v>427</v>
      </c>
      <c r="B366" s="170" t="str">
        <f t="shared" si="6"/>
        <v>1010</v>
      </c>
      <c r="C366" s="147" t="s">
        <v>428</v>
      </c>
      <c r="D366" s="144">
        <v>93067</v>
      </c>
      <c r="E366" s="144">
        <v>0</v>
      </c>
      <c r="F366" s="144">
        <v>93067</v>
      </c>
      <c r="G366" s="144">
        <v>0</v>
      </c>
      <c r="H366" s="154">
        <v>93067</v>
      </c>
      <c r="I366" s="85"/>
    </row>
    <row r="367" spans="1:9" ht="15.6" x14ac:dyDescent="0.3">
      <c r="A367" s="153" t="s">
        <v>429</v>
      </c>
      <c r="B367" s="170" t="str">
        <f t="shared" si="6"/>
        <v>1206A</v>
      </c>
      <c r="C367" s="161" t="s">
        <v>430</v>
      </c>
      <c r="D367" s="144">
        <v>4065385.13</v>
      </c>
      <c r="E367" s="144">
        <v>0</v>
      </c>
      <c r="F367" s="144">
        <v>4065385.13</v>
      </c>
      <c r="G367" s="144">
        <v>65.27</v>
      </c>
      <c r="H367" s="154">
        <v>4065450.4</v>
      </c>
      <c r="I367" s="85"/>
    </row>
    <row r="368" spans="1:9" ht="15.6" x14ac:dyDescent="0.3">
      <c r="A368" s="153" t="s">
        <v>429</v>
      </c>
      <c r="B368" s="170" t="str">
        <f t="shared" si="6"/>
        <v>1236</v>
      </c>
      <c r="C368" s="161" t="s">
        <v>431</v>
      </c>
      <c r="D368" s="144">
        <v>1778367.4800000002</v>
      </c>
      <c r="E368" s="144">
        <v>0</v>
      </c>
      <c r="F368" s="144">
        <v>1778367.4800000002</v>
      </c>
      <c r="G368" s="144">
        <v>0</v>
      </c>
      <c r="H368" s="154">
        <v>1778367.4800000002</v>
      </c>
      <c r="I368" s="85"/>
    </row>
    <row r="369" spans="1:9" ht="15.6" x14ac:dyDescent="0.3">
      <c r="A369" s="153" t="s">
        <v>432</v>
      </c>
      <c r="B369" s="170" t="str">
        <f t="shared" si="6"/>
        <v>1310</v>
      </c>
      <c r="C369" s="161" t="s">
        <v>433</v>
      </c>
      <c r="D369" s="144">
        <v>103116.31000000001</v>
      </c>
      <c r="E369" s="144">
        <v>0</v>
      </c>
      <c r="F369" s="144">
        <v>103116.31000000001</v>
      </c>
      <c r="G369" s="144">
        <v>0</v>
      </c>
      <c r="H369" s="154">
        <v>103116.31000000001</v>
      </c>
      <c r="I369" s="85"/>
    </row>
    <row r="370" spans="1:9" ht="15.6" x14ac:dyDescent="0.3">
      <c r="A370" s="153" t="s">
        <v>21</v>
      </c>
      <c r="B370" s="170" t="str">
        <f t="shared" si="6"/>
        <v>1524A</v>
      </c>
      <c r="C370" s="161" t="s">
        <v>434</v>
      </c>
      <c r="D370" s="144">
        <v>1384420</v>
      </c>
      <c r="E370" s="144">
        <v>0</v>
      </c>
      <c r="F370" s="144">
        <v>1384420</v>
      </c>
      <c r="G370" s="144">
        <v>0</v>
      </c>
      <c r="H370" s="154">
        <v>1384420</v>
      </c>
      <c r="I370" s="85"/>
    </row>
    <row r="371" spans="1:9" ht="15.6" x14ac:dyDescent="0.3">
      <c r="A371" s="153" t="s">
        <v>284</v>
      </c>
      <c r="B371" s="170" t="str">
        <f t="shared" si="6"/>
        <v>1649</v>
      </c>
      <c r="C371" s="147" t="s">
        <v>435</v>
      </c>
      <c r="D371" s="144">
        <v>4931.5999999999995</v>
      </c>
      <c r="E371" s="144">
        <v>0</v>
      </c>
      <c r="F371" s="144">
        <v>4931.5999999999995</v>
      </c>
      <c r="G371" s="144">
        <v>0</v>
      </c>
      <c r="H371" s="154">
        <v>4931.5999999999995</v>
      </c>
      <c r="I371" s="85"/>
    </row>
    <row r="372" spans="1:9" ht="15.6" x14ac:dyDescent="0.3">
      <c r="A372" s="163" t="s">
        <v>436</v>
      </c>
      <c r="B372" s="170" t="str">
        <f t="shared" si="6"/>
        <v>1710</v>
      </c>
      <c r="C372" s="147" t="s">
        <v>437</v>
      </c>
      <c r="D372" s="144">
        <v>538</v>
      </c>
      <c r="E372" s="144">
        <v>0</v>
      </c>
      <c r="F372" s="144">
        <v>538</v>
      </c>
      <c r="G372" s="144">
        <v>0</v>
      </c>
      <c r="H372" s="154">
        <v>538</v>
      </c>
      <c r="I372" s="85"/>
    </row>
    <row r="373" spans="1:9" ht="15.6" x14ac:dyDescent="0.3">
      <c r="A373" s="163" t="s">
        <v>438</v>
      </c>
      <c r="B373" s="170" t="str">
        <f t="shared" si="6"/>
        <v>1841</v>
      </c>
      <c r="C373" s="147" t="s">
        <v>439</v>
      </c>
      <c r="D373" s="144">
        <v>190656</v>
      </c>
      <c r="E373" s="144">
        <v>0</v>
      </c>
      <c r="F373" s="144">
        <v>190656</v>
      </c>
      <c r="G373" s="144">
        <v>0</v>
      </c>
      <c r="H373" s="154">
        <v>190656</v>
      </c>
      <c r="I373" s="85"/>
    </row>
    <row r="374" spans="1:9" ht="15.6" x14ac:dyDescent="0.3">
      <c r="A374" s="153" t="s">
        <v>440</v>
      </c>
      <c r="B374" s="170" t="str">
        <f t="shared" si="6"/>
        <v>2024A</v>
      </c>
      <c r="C374" s="147" t="s">
        <v>441</v>
      </c>
      <c r="D374" s="144">
        <v>0</v>
      </c>
      <c r="E374" s="144">
        <v>0</v>
      </c>
      <c r="F374" s="144">
        <v>0</v>
      </c>
      <c r="G374" s="144">
        <v>0</v>
      </c>
      <c r="H374" s="154">
        <v>0</v>
      </c>
      <c r="I374" s="85"/>
    </row>
    <row r="375" spans="1:9" ht="15.6" x14ac:dyDescent="0.3">
      <c r="A375" s="153" t="s">
        <v>442</v>
      </c>
      <c r="B375" s="170" t="str">
        <f t="shared" si="6"/>
        <v>2124A</v>
      </c>
      <c r="C375" s="147" t="s">
        <v>443</v>
      </c>
      <c r="D375" s="144">
        <v>0</v>
      </c>
      <c r="E375" s="144">
        <v>0</v>
      </c>
      <c r="F375" s="144">
        <v>0</v>
      </c>
      <c r="G375" s="144">
        <v>0</v>
      </c>
      <c r="H375" s="154">
        <v>0</v>
      </c>
      <c r="I375" s="85"/>
    </row>
    <row r="376" spans="1:9" ht="15.6" x14ac:dyDescent="0.3">
      <c r="A376" s="153" t="s">
        <v>444</v>
      </c>
      <c r="B376" s="170" t="str">
        <f t="shared" si="6"/>
        <v>2249</v>
      </c>
      <c r="C376" s="147" t="s">
        <v>445</v>
      </c>
      <c r="D376" s="144">
        <v>18814428.530000001</v>
      </c>
      <c r="E376" s="144">
        <v>0</v>
      </c>
      <c r="F376" s="144">
        <v>18814428.530000001</v>
      </c>
      <c r="G376" s="144">
        <v>0</v>
      </c>
      <c r="H376" s="154">
        <v>18814428.530000001</v>
      </c>
      <c r="I376" s="85"/>
    </row>
    <row r="377" spans="1:9" ht="15.6" x14ac:dyDescent="0.3">
      <c r="A377" s="153" t="s">
        <v>446</v>
      </c>
      <c r="B377" s="170" t="str">
        <f t="shared" si="6"/>
        <v>2339</v>
      </c>
      <c r="C377" s="147" t="s">
        <v>447</v>
      </c>
      <c r="D377" s="144">
        <v>44783.78</v>
      </c>
      <c r="E377" s="144">
        <v>0</v>
      </c>
      <c r="F377" s="144">
        <v>44783.78</v>
      </c>
      <c r="G377" s="144">
        <v>0</v>
      </c>
      <c r="H377" s="154">
        <v>44783.78</v>
      </c>
      <c r="I377" s="85"/>
    </row>
    <row r="378" spans="1:9" ht="15.6" x14ac:dyDescent="0.3">
      <c r="A378" s="153" t="s">
        <v>448</v>
      </c>
      <c r="B378" s="170" t="str">
        <f t="shared" si="6"/>
        <v>2449</v>
      </c>
      <c r="C378" s="147" t="s">
        <v>449</v>
      </c>
      <c r="D378" s="144">
        <v>31737.85</v>
      </c>
      <c r="E378" s="144">
        <v>0</v>
      </c>
      <c r="F378" s="144">
        <v>31737.85</v>
      </c>
      <c r="G378" s="144">
        <v>0</v>
      </c>
      <c r="H378" s="154">
        <v>31737.85</v>
      </c>
      <c r="I378" s="85"/>
    </row>
    <row r="379" spans="1:9" ht="15.6" x14ac:dyDescent="0.3">
      <c r="A379" s="153" t="s">
        <v>450</v>
      </c>
      <c r="B379" s="170" t="str">
        <f t="shared" si="6"/>
        <v>2503A</v>
      </c>
      <c r="C379" s="161" t="s">
        <v>451</v>
      </c>
      <c r="D379" s="144">
        <v>0</v>
      </c>
      <c r="E379" s="144">
        <v>0</v>
      </c>
      <c r="F379" s="144">
        <v>0</v>
      </c>
      <c r="G379" s="144">
        <v>0</v>
      </c>
      <c r="H379" s="154">
        <v>0</v>
      </c>
      <c r="I379" s="85"/>
    </row>
    <row r="380" spans="1:9" ht="15.6" x14ac:dyDescent="0.3">
      <c r="A380" s="153" t="s">
        <v>452</v>
      </c>
      <c r="B380" s="170" t="str">
        <f t="shared" si="6"/>
        <v>2604A</v>
      </c>
      <c r="C380" s="161" t="s">
        <v>453</v>
      </c>
      <c r="D380" s="144">
        <v>11805711.029999999</v>
      </c>
      <c r="E380" s="144">
        <v>0</v>
      </c>
      <c r="F380" s="144">
        <v>11805711.029999999</v>
      </c>
      <c r="G380" s="144">
        <v>0</v>
      </c>
      <c r="H380" s="154">
        <v>11805711.029999999</v>
      </c>
      <c r="I380" s="85"/>
    </row>
    <row r="381" spans="1:9" ht="15.6" x14ac:dyDescent="0.3">
      <c r="A381" s="153" t="s">
        <v>454</v>
      </c>
      <c r="B381" s="170" t="str">
        <f t="shared" si="6"/>
        <v>2703A</v>
      </c>
      <c r="C381" s="147" t="s">
        <v>455</v>
      </c>
      <c r="D381" s="144">
        <v>78063801.789999992</v>
      </c>
      <c r="E381" s="144">
        <v>0</v>
      </c>
      <c r="F381" s="144">
        <v>78063801.789999992</v>
      </c>
      <c r="G381" s="144">
        <v>137500</v>
      </c>
      <c r="H381" s="154">
        <v>78201301.789999992</v>
      </c>
      <c r="I381" s="85"/>
    </row>
    <row r="382" spans="1:9" ht="15.6" x14ac:dyDescent="0.3">
      <c r="A382" s="153" t="s">
        <v>456</v>
      </c>
      <c r="B382" s="170" t="str">
        <f t="shared" si="6"/>
        <v>2824A</v>
      </c>
      <c r="C382" s="147" t="s">
        <v>457</v>
      </c>
      <c r="D382" s="144">
        <v>0</v>
      </c>
      <c r="E382" s="144">
        <v>0</v>
      </c>
      <c r="F382" s="144">
        <v>0</v>
      </c>
      <c r="G382" s="144">
        <v>0</v>
      </c>
      <c r="H382" s="154">
        <v>0</v>
      </c>
      <c r="I382" s="85"/>
    </row>
    <row r="383" spans="1:9" ht="15.6" x14ac:dyDescent="0.3">
      <c r="A383" s="153" t="s">
        <v>458</v>
      </c>
      <c r="B383" s="170" t="str">
        <f t="shared" si="6"/>
        <v>2934</v>
      </c>
      <c r="C383" s="161" t="s">
        <v>459</v>
      </c>
      <c r="D383" s="144">
        <v>33382.26</v>
      </c>
      <c r="E383" s="144">
        <v>0</v>
      </c>
      <c r="F383" s="144">
        <v>33382.26</v>
      </c>
      <c r="G383" s="144">
        <v>0</v>
      </c>
      <c r="H383" s="154">
        <v>33382.26</v>
      </c>
      <c r="I383" s="85"/>
    </row>
    <row r="384" spans="1:9" ht="15.6" x14ac:dyDescent="0.3">
      <c r="A384" s="153" t="s">
        <v>460</v>
      </c>
      <c r="B384" s="170" t="str">
        <f t="shared" si="6"/>
        <v>3049</v>
      </c>
      <c r="C384" s="161" t="s">
        <v>461</v>
      </c>
      <c r="D384" s="144">
        <v>966358.66</v>
      </c>
      <c r="E384" s="144">
        <v>0</v>
      </c>
      <c r="F384" s="144">
        <v>966358.66</v>
      </c>
      <c r="G384" s="144">
        <v>0</v>
      </c>
      <c r="H384" s="154">
        <v>966358.66</v>
      </c>
      <c r="I384" s="85"/>
    </row>
    <row r="385" spans="1:9" ht="15.6" x14ac:dyDescent="0.3">
      <c r="A385" s="153" t="s">
        <v>462</v>
      </c>
      <c r="B385" s="170" t="str">
        <f t="shared" si="6"/>
        <v>3215</v>
      </c>
      <c r="C385" s="147" t="s">
        <v>463</v>
      </c>
      <c r="D385" s="144">
        <v>1402074.41</v>
      </c>
      <c r="E385" s="144">
        <v>0</v>
      </c>
      <c r="F385" s="144">
        <v>1402074.41</v>
      </c>
      <c r="G385" s="144">
        <v>0</v>
      </c>
      <c r="H385" s="154">
        <v>1402074.41</v>
      </c>
      <c r="I385" s="85"/>
    </row>
    <row r="386" spans="1:9" ht="15.6" x14ac:dyDescent="0.3">
      <c r="A386" s="153" t="s">
        <v>464</v>
      </c>
      <c r="B386" s="170" t="str">
        <f t="shared" si="6"/>
        <v>3303A</v>
      </c>
      <c r="C386" s="161" t="s">
        <v>465</v>
      </c>
      <c r="D386" s="144">
        <v>0</v>
      </c>
      <c r="E386" s="144">
        <v>0</v>
      </c>
      <c r="F386" s="144">
        <v>0</v>
      </c>
      <c r="G386" s="144">
        <v>0</v>
      </c>
      <c r="H386" s="154">
        <v>0</v>
      </c>
      <c r="I386" s="85"/>
    </row>
    <row r="387" spans="1:9" ht="15.6" x14ac:dyDescent="0.3">
      <c r="A387" s="153" t="s">
        <v>466</v>
      </c>
      <c r="B387" s="170" t="str">
        <f t="shared" si="6"/>
        <v>3410</v>
      </c>
      <c r="C387" s="147" t="s">
        <v>467</v>
      </c>
      <c r="D387" s="144">
        <v>1104.3100000000002</v>
      </c>
      <c r="E387" s="144">
        <v>0</v>
      </c>
      <c r="F387" s="144">
        <v>1104.3100000000002</v>
      </c>
      <c r="G387" s="144">
        <v>0</v>
      </c>
      <c r="H387" s="154">
        <v>1104.3100000000002</v>
      </c>
      <c r="I387" s="85"/>
    </row>
    <row r="388" spans="1:9" ht="15.6" x14ac:dyDescent="0.3">
      <c r="A388" s="153" t="s">
        <v>468</v>
      </c>
      <c r="B388" s="170" t="str">
        <f t="shared" si="6"/>
        <v>3509A</v>
      </c>
      <c r="C388" s="147" t="s">
        <v>469</v>
      </c>
      <c r="D388" s="144">
        <v>12841.420000000002</v>
      </c>
      <c r="E388" s="144">
        <v>0</v>
      </c>
      <c r="F388" s="144">
        <v>12841.420000000002</v>
      </c>
      <c r="G388" s="144">
        <v>0</v>
      </c>
      <c r="H388" s="154">
        <v>12841.420000000002</v>
      </c>
      <c r="I388" s="85"/>
    </row>
    <row r="389" spans="1:9" ht="15.6" x14ac:dyDescent="0.3">
      <c r="A389" s="153" t="s">
        <v>470</v>
      </c>
      <c r="B389" s="170" t="str">
        <f t="shared" si="6"/>
        <v>3611</v>
      </c>
      <c r="C389" s="147" t="s">
        <v>471</v>
      </c>
      <c r="D389" s="144">
        <v>61330.66</v>
      </c>
      <c r="E389" s="144">
        <v>0</v>
      </c>
      <c r="F389" s="144">
        <v>61330.66</v>
      </c>
      <c r="G389" s="144">
        <v>0</v>
      </c>
      <c r="H389" s="154">
        <v>61330.66</v>
      </c>
      <c r="I389" s="85"/>
    </row>
    <row r="390" spans="1:9" ht="15.6" x14ac:dyDescent="0.3">
      <c r="A390" s="153" t="s">
        <v>472</v>
      </c>
      <c r="B390" s="170" t="str">
        <f t="shared" si="6"/>
        <v>3730</v>
      </c>
      <c r="C390" s="147" t="s">
        <v>473</v>
      </c>
      <c r="D390" s="144">
        <v>13462.19</v>
      </c>
      <c r="E390" s="144">
        <v>0</v>
      </c>
      <c r="F390" s="144">
        <v>13462.19</v>
      </c>
      <c r="G390" s="144">
        <v>0</v>
      </c>
      <c r="H390" s="154">
        <v>13462.19</v>
      </c>
      <c r="I390" s="85"/>
    </row>
    <row r="391" spans="1:9" ht="15.6" x14ac:dyDescent="0.3">
      <c r="A391" s="153" t="s">
        <v>474</v>
      </c>
      <c r="B391" s="170" t="str">
        <f t="shared" si="6"/>
        <v>3831</v>
      </c>
      <c r="C391" s="147" t="s">
        <v>475</v>
      </c>
      <c r="D391" s="144">
        <v>33292.03</v>
      </c>
      <c r="E391" s="144">
        <v>0</v>
      </c>
      <c r="F391" s="144">
        <v>33292.03</v>
      </c>
      <c r="G391" s="144">
        <v>0</v>
      </c>
      <c r="H391" s="154">
        <v>33292.03</v>
      </c>
      <c r="I391" s="85"/>
    </row>
    <row r="392" spans="1:9" ht="15.6" x14ac:dyDescent="0.3">
      <c r="A392" s="153" t="s">
        <v>476</v>
      </c>
      <c r="B392" s="170" t="str">
        <f t="shared" si="6"/>
        <v>3909A</v>
      </c>
      <c r="C392" s="147" t="s">
        <v>477</v>
      </c>
      <c r="D392" s="144">
        <v>7684.58</v>
      </c>
      <c r="E392" s="144">
        <v>0</v>
      </c>
      <c r="F392" s="144">
        <v>7684.58</v>
      </c>
      <c r="G392" s="144">
        <v>0</v>
      </c>
      <c r="H392" s="154">
        <v>7684.58</v>
      </c>
      <c r="I392" s="85"/>
    </row>
    <row r="393" spans="1:9" ht="15.6" x14ac:dyDescent="0.3">
      <c r="A393" s="153" t="s">
        <v>478</v>
      </c>
      <c r="B393" s="170" t="str">
        <f t="shared" si="6"/>
        <v>4012</v>
      </c>
      <c r="C393" s="147" t="s">
        <v>479</v>
      </c>
      <c r="D393" s="144">
        <v>1732874.8599999999</v>
      </c>
      <c r="E393" s="144">
        <v>0</v>
      </c>
      <c r="F393" s="144">
        <v>1732874.8599999999</v>
      </c>
      <c r="G393" s="144">
        <v>89067.829999999987</v>
      </c>
      <c r="H393" s="154">
        <v>1821942.69</v>
      </c>
      <c r="I393" s="85"/>
    </row>
    <row r="394" spans="1:9" ht="15.6" x14ac:dyDescent="0.3">
      <c r="A394" s="153" t="s">
        <v>478</v>
      </c>
      <c r="B394" s="170" t="str">
        <f t="shared" si="6"/>
        <v>4033</v>
      </c>
      <c r="C394" s="147" t="s">
        <v>480</v>
      </c>
      <c r="D394" s="144">
        <v>160691.16</v>
      </c>
      <c r="E394" s="144">
        <v>0</v>
      </c>
      <c r="F394" s="144">
        <v>160691.16</v>
      </c>
      <c r="G394" s="144">
        <v>0</v>
      </c>
      <c r="H394" s="154">
        <v>160691.16</v>
      </c>
      <c r="I394" s="85"/>
    </row>
    <row r="395" spans="1:9" ht="15.6" x14ac:dyDescent="0.3">
      <c r="A395" s="153" t="s">
        <v>481</v>
      </c>
      <c r="B395" s="170" t="str">
        <f t="shared" si="6"/>
        <v>4110</v>
      </c>
      <c r="C395" s="161" t="s">
        <v>482</v>
      </c>
      <c r="D395" s="144">
        <v>-44386.829999999987</v>
      </c>
      <c r="E395" s="144">
        <v>0</v>
      </c>
      <c r="F395" s="144">
        <v>-44386.829999999987</v>
      </c>
      <c r="G395" s="144">
        <v>0</v>
      </c>
      <c r="H395" s="154">
        <v>-44386.829999999987</v>
      </c>
      <c r="I395" s="85"/>
    </row>
    <row r="396" spans="1:9" ht="15.6" x14ac:dyDescent="0.3">
      <c r="A396" s="153" t="s">
        <v>481</v>
      </c>
      <c r="B396" s="170" t="str">
        <f t="shared" si="6"/>
        <v>4128</v>
      </c>
      <c r="C396" s="161" t="s">
        <v>483</v>
      </c>
      <c r="D396" s="144">
        <v>3641795.7800000003</v>
      </c>
      <c r="E396" s="144">
        <v>0</v>
      </c>
      <c r="F396" s="144">
        <v>3641795.7800000003</v>
      </c>
      <c r="G396" s="144">
        <v>0</v>
      </c>
      <c r="H396" s="154">
        <v>3641795.7800000003</v>
      </c>
      <c r="I396" s="85"/>
    </row>
    <row r="397" spans="1:9" ht="15.6" x14ac:dyDescent="0.3">
      <c r="A397" s="153" t="s">
        <v>481</v>
      </c>
      <c r="B397" s="170" t="str">
        <f t="shared" si="6"/>
        <v>4125</v>
      </c>
      <c r="C397" s="164" t="s">
        <v>484</v>
      </c>
      <c r="D397" s="144">
        <v>0</v>
      </c>
      <c r="E397" s="144">
        <v>0</v>
      </c>
      <c r="F397" s="144">
        <v>0</v>
      </c>
      <c r="G397" s="144">
        <v>0</v>
      </c>
      <c r="H397" s="154">
        <v>0</v>
      </c>
      <c r="I397" s="85"/>
    </row>
    <row r="398" spans="1:9" ht="15.6" x14ac:dyDescent="0.3">
      <c r="A398" s="153" t="s">
        <v>485</v>
      </c>
      <c r="B398" s="170" t="str">
        <f t="shared" si="6"/>
        <v>4210</v>
      </c>
      <c r="C398" s="161" t="s">
        <v>486</v>
      </c>
      <c r="D398" s="144">
        <v>1047549.19</v>
      </c>
      <c r="E398" s="144">
        <v>0</v>
      </c>
      <c r="F398" s="144">
        <v>1047549.19</v>
      </c>
      <c r="G398" s="144">
        <v>0</v>
      </c>
      <c r="H398" s="154">
        <v>1047549.19</v>
      </c>
      <c r="I398" s="85"/>
    </row>
    <row r="399" spans="1:9" ht="15.6" x14ac:dyDescent="0.3">
      <c r="A399" s="153" t="s">
        <v>248</v>
      </c>
      <c r="B399" s="170" t="str">
        <f t="shared" si="6"/>
        <v>4316</v>
      </c>
      <c r="C399" s="161" t="s">
        <v>487</v>
      </c>
      <c r="D399" s="144">
        <v>7261013.9600000009</v>
      </c>
      <c r="E399" s="144">
        <v>0</v>
      </c>
      <c r="F399" s="144">
        <v>7261013.9600000009</v>
      </c>
      <c r="G399" s="144">
        <v>0</v>
      </c>
      <c r="H399" s="154">
        <v>7261013.9600000009</v>
      </c>
      <c r="I399" s="85"/>
    </row>
    <row r="400" spans="1:9" ht="15.6" x14ac:dyDescent="0.3">
      <c r="A400" s="153" t="s">
        <v>248</v>
      </c>
      <c r="B400" s="170" t="str">
        <f t="shared" si="6"/>
        <v>4325</v>
      </c>
      <c r="C400" s="164" t="s">
        <v>488</v>
      </c>
      <c r="D400" s="144">
        <v>0</v>
      </c>
      <c r="E400" s="144">
        <v>0</v>
      </c>
      <c r="F400" s="144">
        <v>0</v>
      </c>
      <c r="G400" s="144">
        <v>0</v>
      </c>
      <c r="H400" s="154">
        <v>0</v>
      </c>
      <c r="I400" s="85"/>
    </row>
    <row r="401" spans="1:9" ht="15.6" x14ac:dyDescent="0.3">
      <c r="A401" s="153" t="s">
        <v>489</v>
      </c>
      <c r="B401" s="170" t="str">
        <f t="shared" si="6"/>
        <v>4435</v>
      </c>
      <c r="C401" s="161" t="s">
        <v>490</v>
      </c>
      <c r="D401" s="144">
        <v>0</v>
      </c>
      <c r="E401" s="144">
        <v>0</v>
      </c>
      <c r="F401" s="144">
        <v>0</v>
      </c>
      <c r="G401" s="144">
        <v>0</v>
      </c>
      <c r="H401" s="154">
        <v>0</v>
      </c>
      <c r="I401" s="85"/>
    </row>
    <row r="402" spans="1:9" ht="15.6" x14ac:dyDescent="0.3">
      <c r="A402" s="153" t="s">
        <v>491</v>
      </c>
      <c r="B402" s="170" t="str">
        <f t="shared" si="6"/>
        <v>4510</v>
      </c>
      <c r="C402" s="161" t="s">
        <v>492</v>
      </c>
      <c r="D402" s="144">
        <v>0</v>
      </c>
      <c r="E402" s="144">
        <v>0</v>
      </c>
      <c r="F402" s="144">
        <v>0</v>
      </c>
      <c r="G402" s="144">
        <v>0</v>
      </c>
      <c r="H402" s="154">
        <v>0</v>
      </c>
      <c r="I402" s="85"/>
    </row>
    <row r="403" spans="1:9" ht="15.6" x14ac:dyDescent="0.3">
      <c r="A403" s="153" t="s">
        <v>493</v>
      </c>
      <c r="B403" s="170" t="str">
        <f t="shared" si="6"/>
        <v>4612</v>
      </c>
      <c r="C403" s="161" t="s">
        <v>494</v>
      </c>
      <c r="D403" s="144">
        <v>1325042.5500000003</v>
      </c>
      <c r="E403" s="144">
        <v>0</v>
      </c>
      <c r="F403" s="144">
        <v>1325042.5500000003</v>
      </c>
      <c r="G403" s="144">
        <v>0</v>
      </c>
      <c r="H403" s="154">
        <v>1325042.5500000003</v>
      </c>
      <c r="I403" s="85"/>
    </row>
    <row r="404" spans="1:9" ht="15.6" x14ac:dyDescent="0.3">
      <c r="A404" s="153" t="s">
        <v>495</v>
      </c>
      <c r="B404" s="170" t="str">
        <f t="shared" si="6"/>
        <v>4711</v>
      </c>
      <c r="C404" s="161" t="s">
        <v>496</v>
      </c>
      <c r="D404" s="144">
        <v>110102.18000000001</v>
      </c>
      <c r="E404" s="144">
        <v>0</v>
      </c>
      <c r="F404" s="144">
        <v>110102.18000000001</v>
      </c>
      <c r="G404" s="144">
        <v>0</v>
      </c>
      <c r="H404" s="154">
        <v>110102.18000000001</v>
      </c>
      <c r="I404" s="85"/>
    </row>
    <row r="405" spans="1:9" ht="15.6" x14ac:dyDescent="0.3">
      <c r="A405" s="153" t="s">
        <v>497</v>
      </c>
      <c r="B405" s="170" t="str">
        <f t="shared" si="6"/>
        <v>4815</v>
      </c>
      <c r="C405" s="161" t="s">
        <v>498</v>
      </c>
      <c r="D405" s="144">
        <v>860293.58000000007</v>
      </c>
      <c r="E405" s="144">
        <v>0</v>
      </c>
      <c r="F405" s="144">
        <v>860293.58000000007</v>
      </c>
      <c r="G405" s="144">
        <v>0</v>
      </c>
      <c r="H405" s="154">
        <v>860293.58000000007</v>
      </c>
      <c r="I405" s="85"/>
    </row>
    <row r="406" spans="1:9" ht="15.6" x14ac:dyDescent="0.3">
      <c r="A406" s="153" t="s">
        <v>499</v>
      </c>
      <c r="B406" s="170" t="str">
        <f t="shared" si="6"/>
        <v>4949</v>
      </c>
      <c r="C406" s="161" t="s">
        <v>500</v>
      </c>
      <c r="D406" s="144">
        <v>0</v>
      </c>
      <c r="E406" s="144">
        <v>0</v>
      </c>
      <c r="F406" s="144">
        <v>0</v>
      </c>
      <c r="G406" s="144">
        <v>0</v>
      </c>
      <c r="H406" s="154">
        <v>0</v>
      </c>
      <c r="I406" s="85"/>
    </row>
    <row r="407" spans="1:9" ht="15.6" x14ac:dyDescent="0.3">
      <c r="A407" s="153" t="s">
        <v>501</v>
      </c>
      <c r="B407" s="170" t="str">
        <f t="shared" si="6"/>
        <v>5019A</v>
      </c>
      <c r="C407" s="161" t="s">
        <v>502</v>
      </c>
      <c r="D407" s="144">
        <v>32066046.120000001</v>
      </c>
      <c r="E407" s="144">
        <v>0</v>
      </c>
      <c r="F407" s="144">
        <v>32066046.120000001</v>
      </c>
      <c r="G407" s="144">
        <v>0</v>
      </c>
      <c r="H407" s="154">
        <v>32066046.120000001</v>
      </c>
      <c r="I407" s="85"/>
    </row>
    <row r="408" spans="1:9" ht="15.6" x14ac:dyDescent="0.3">
      <c r="A408" s="153" t="s">
        <v>503</v>
      </c>
      <c r="B408" s="170" t="str">
        <f t="shared" si="6"/>
        <v>5119A</v>
      </c>
      <c r="C408" s="161" t="s">
        <v>504</v>
      </c>
      <c r="D408" s="144">
        <v>29657610.809999995</v>
      </c>
      <c r="E408" s="144">
        <v>0</v>
      </c>
      <c r="F408" s="144">
        <v>29657610.809999995</v>
      </c>
      <c r="G408" s="144">
        <v>0</v>
      </c>
      <c r="H408" s="154">
        <v>29657610.809999995</v>
      </c>
      <c r="I408" s="85"/>
    </row>
    <row r="409" spans="1:9" ht="15.6" x14ac:dyDescent="0.3">
      <c r="A409" s="153" t="s">
        <v>505</v>
      </c>
      <c r="B409" s="170" t="str">
        <f t="shared" si="6"/>
        <v>5219A</v>
      </c>
      <c r="C409" s="161" t="s">
        <v>506</v>
      </c>
      <c r="D409" s="144">
        <v>1687423.93</v>
      </c>
      <c r="E409" s="144">
        <v>0</v>
      </c>
      <c r="F409" s="144">
        <v>1687423.93</v>
      </c>
      <c r="G409" s="144">
        <v>0</v>
      </c>
      <c r="H409" s="154">
        <v>1687423.93</v>
      </c>
      <c r="I409" s="85"/>
    </row>
    <row r="410" spans="1:9" ht="15.6" x14ac:dyDescent="0.3">
      <c r="A410" s="153" t="s">
        <v>507</v>
      </c>
      <c r="B410" s="170" t="str">
        <f t="shared" si="6"/>
        <v>5319A</v>
      </c>
      <c r="C410" s="161" t="s">
        <v>508</v>
      </c>
      <c r="D410" s="144">
        <v>7334280.4000000004</v>
      </c>
      <c r="E410" s="144">
        <v>0</v>
      </c>
      <c r="F410" s="144">
        <v>7334280.4000000004</v>
      </c>
      <c r="G410" s="144">
        <v>0</v>
      </c>
      <c r="H410" s="154">
        <v>7334280.4000000004</v>
      </c>
      <c r="I410" s="85"/>
    </row>
    <row r="411" spans="1:9" ht="15.6" x14ac:dyDescent="0.3">
      <c r="A411" s="153" t="s">
        <v>270</v>
      </c>
      <c r="B411" s="170" t="str">
        <f t="shared" si="6"/>
        <v>5438</v>
      </c>
      <c r="C411" s="161" t="s">
        <v>509</v>
      </c>
      <c r="D411" s="144">
        <v>31646.21</v>
      </c>
      <c r="E411" s="144">
        <v>0</v>
      </c>
      <c r="F411" s="144">
        <v>31646.21</v>
      </c>
      <c r="G411" s="144">
        <v>0</v>
      </c>
      <c r="H411" s="154">
        <v>31646.21</v>
      </c>
      <c r="I411" s="85"/>
    </row>
    <row r="412" spans="1:9" ht="15.6" x14ac:dyDescent="0.3">
      <c r="A412" s="153" t="s">
        <v>264</v>
      </c>
      <c r="B412" s="170" t="str">
        <f t="shared" si="6"/>
        <v>5526</v>
      </c>
      <c r="C412" s="161" t="s">
        <v>510</v>
      </c>
      <c r="D412" s="144">
        <v>1880835.13</v>
      </c>
      <c r="E412" s="144">
        <v>0</v>
      </c>
      <c r="F412" s="144">
        <v>1880835.13</v>
      </c>
      <c r="G412" s="144">
        <v>0</v>
      </c>
      <c r="H412" s="154">
        <v>1880835.13</v>
      </c>
      <c r="I412" s="85"/>
    </row>
    <row r="413" spans="1:9" ht="15.6" x14ac:dyDescent="0.3">
      <c r="A413" s="153" t="s">
        <v>276</v>
      </c>
      <c r="B413" s="170" t="str">
        <f t="shared" si="6"/>
        <v>5719A</v>
      </c>
      <c r="C413" s="161" t="s">
        <v>511</v>
      </c>
      <c r="D413" s="144">
        <v>0</v>
      </c>
      <c r="E413" s="144">
        <v>0</v>
      </c>
      <c r="F413" s="144">
        <v>0</v>
      </c>
      <c r="G413" s="144">
        <v>0</v>
      </c>
      <c r="H413" s="154">
        <v>0</v>
      </c>
      <c r="I413" s="85"/>
    </row>
    <row r="414" spans="1:9" ht="15.6" x14ac:dyDescent="0.3">
      <c r="A414" s="153" t="s">
        <v>512</v>
      </c>
      <c r="B414" s="170" t="str">
        <f t="shared" si="6"/>
        <v>5819A</v>
      </c>
      <c r="C414" s="161" t="s">
        <v>513</v>
      </c>
      <c r="D414" s="144">
        <v>5497227.3499999996</v>
      </c>
      <c r="E414" s="144">
        <v>0</v>
      </c>
      <c r="F414" s="144">
        <v>5497227.3499999996</v>
      </c>
      <c r="G414" s="144">
        <v>0</v>
      </c>
      <c r="H414" s="154">
        <v>5497227.3499999996</v>
      </c>
      <c r="I414" s="85"/>
    </row>
    <row r="415" spans="1:9" ht="15.6" x14ac:dyDescent="0.3">
      <c r="A415" s="153" t="s">
        <v>512</v>
      </c>
      <c r="B415" s="170" t="str">
        <f t="shared" si="6"/>
        <v>5829</v>
      </c>
      <c r="C415" s="161" t="s">
        <v>514</v>
      </c>
      <c r="D415" s="144">
        <v>0</v>
      </c>
      <c r="E415" s="144">
        <v>0</v>
      </c>
      <c r="F415" s="144">
        <v>0</v>
      </c>
      <c r="G415" s="144">
        <v>0</v>
      </c>
      <c r="H415" s="154">
        <v>0</v>
      </c>
      <c r="I415" s="85"/>
    </row>
    <row r="416" spans="1:9" ht="15.6" x14ac:dyDescent="0.3">
      <c r="A416" s="153" t="s">
        <v>515</v>
      </c>
      <c r="B416" s="170" t="str">
        <f t="shared" si="6"/>
        <v>5919A</v>
      </c>
      <c r="C416" s="161" t="s">
        <v>516</v>
      </c>
      <c r="D416" s="144">
        <v>0</v>
      </c>
      <c r="E416" s="144">
        <v>0</v>
      </c>
      <c r="F416" s="144">
        <v>0</v>
      </c>
      <c r="G416" s="144">
        <v>0</v>
      </c>
      <c r="H416" s="154">
        <v>0</v>
      </c>
      <c r="I416" s="85"/>
    </row>
    <row r="417" spans="1:9" ht="15.6" x14ac:dyDescent="0.3">
      <c r="A417" s="153" t="s">
        <v>274</v>
      </c>
      <c r="B417" s="170" t="str">
        <f t="shared" si="6"/>
        <v>6019A</v>
      </c>
      <c r="C417" s="147" t="s">
        <v>517</v>
      </c>
      <c r="D417" s="144">
        <v>2265044.86</v>
      </c>
      <c r="E417" s="144">
        <v>0</v>
      </c>
      <c r="F417" s="144">
        <v>2265044.86</v>
      </c>
      <c r="G417" s="144">
        <v>0</v>
      </c>
      <c r="H417" s="154">
        <v>2265044.86</v>
      </c>
      <c r="I417" s="85"/>
    </row>
    <row r="418" spans="1:9" ht="15.6" x14ac:dyDescent="0.3">
      <c r="A418" s="153" t="s">
        <v>518</v>
      </c>
      <c r="B418" s="170" t="str">
        <f t="shared" si="6"/>
        <v>6119A</v>
      </c>
      <c r="C418" s="147" t="s">
        <v>519</v>
      </c>
      <c r="D418" s="144">
        <v>1569683.16</v>
      </c>
      <c r="E418" s="144">
        <v>0</v>
      </c>
      <c r="F418" s="144">
        <v>1569683.16</v>
      </c>
      <c r="G418" s="144">
        <v>0</v>
      </c>
      <c r="H418" s="154">
        <v>1569683.16</v>
      </c>
      <c r="I418" s="85"/>
    </row>
    <row r="419" spans="1:9" ht="15.6" x14ac:dyDescent="0.3">
      <c r="A419" s="153" t="s">
        <v>520</v>
      </c>
      <c r="B419" s="170" t="str">
        <f t="shared" si="6"/>
        <v>6249</v>
      </c>
      <c r="C419" s="161" t="s">
        <v>521</v>
      </c>
      <c r="D419" s="144">
        <v>163919.10000000003</v>
      </c>
      <c r="E419" s="144">
        <v>0</v>
      </c>
      <c r="F419" s="144">
        <v>163919.10000000003</v>
      </c>
      <c r="G419" s="144">
        <v>0</v>
      </c>
      <c r="H419" s="154">
        <v>163919.10000000003</v>
      </c>
      <c r="I419" s="85"/>
    </row>
    <row r="420" spans="1:9" ht="15.6" x14ac:dyDescent="0.3">
      <c r="A420" s="153" t="s">
        <v>522</v>
      </c>
      <c r="B420" s="170" t="str">
        <f t="shared" si="6"/>
        <v>6329</v>
      </c>
      <c r="C420" s="161" t="s">
        <v>523</v>
      </c>
      <c r="D420" s="144">
        <v>146461.44</v>
      </c>
      <c r="E420" s="144">
        <v>0</v>
      </c>
      <c r="F420" s="144">
        <v>146461.44</v>
      </c>
      <c r="G420" s="144">
        <v>720</v>
      </c>
      <c r="H420" s="154">
        <v>147181.44</v>
      </c>
      <c r="I420" s="85"/>
    </row>
    <row r="421" spans="1:9" ht="15.6" x14ac:dyDescent="0.3">
      <c r="A421" s="153" t="s">
        <v>524</v>
      </c>
      <c r="B421" s="170" t="str">
        <f t="shared" ref="B421:B453" si="7">C421</f>
        <v>6407</v>
      </c>
      <c r="C421" s="161" t="s">
        <v>525</v>
      </c>
      <c r="D421" s="144">
        <v>60490.659999999996</v>
      </c>
      <c r="E421" s="144">
        <v>0</v>
      </c>
      <c r="F421" s="144">
        <v>60490.659999999996</v>
      </c>
      <c r="G421" s="144">
        <v>8765670.2400000021</v>
      </c>
      <c r="H421" s="154">
        <v>8826160.9000000022</v>
      </c>
      <c r="I421" s="85"/>
    </row>
    <row r="422" spans="1:9" ht="15.6" x14ac:dyDescent="0.3">
      <c r="A422" s="153" t="s">
        <v>526</v>
      </c>
      <c r="B422" s="170" t="str">
        <f t="shared" si="7"/>
        <v>6519A</v>
      </c>
      <c r="C422" s="161" t="s">
        <v>527</v>
      </c>
      <c r="D422" s="144">
        <v>0</v>
      </c>
      <c r="E422" s="144">
        <v>0</v>
      </c>
      <c r="F422" s="144">
        <v>0</v>
      </c>
      <c r="G422" s="144">
        <v>0</v>
      </c>
      <c r="H422" s="154">
        <v>0</v>
      </c>
      <c r="I422" s="85"/>
    </row>
    <row r="423" spans="1:9" ht="15.6" x14ac:dyDescent="0.3">
      <c r="A423" s="153" t="s">
        <v>528</v>
      </c>
      <c r="B423" s="170" t="str">
        <f t="shared" si="7"/>
        <v>6619A</v>
      </c>
      <c r="C423" s="161" t="s">
        <v>529</v>
      </c>
      <c r="D423" s="144">
        <v>157736.58000000002</v>
      </c>
      <c r="E423" s="144">
        <v>0</v>
      </c>
      <c r="F423" s="144">
        <v>157736.58000000002</v>
      </c>
      <c r="G423" s="144">
        <v>0</v>
      </c>
      <c r="H423" s="154">
        <v>157736.58000000002</v>
      </c>
      <c r="I423" s="85"/>
    </row>
    <row r="424" spans="1:9" ht="15.6" x14ac:dyDescent="0.3">
      <c r="A424" s="153" t="s">
        <v>530</v>
      </c>
      <c r="B424" s="170" t="str">
        <f t="shared" si="7"/>
        <v>6709A</v>
      </c>
      <c r="C424" s="161" t="s">
        <v>531</v>
      </c>
      <c r="D424" s="144">
        <v>61049.120000000003</v>
      </c>
      <c r="E424" s="144">
        <v>0</v>
      </c>
      <c r="F424" s="144">
        <v>61049.120000000003</v>
      </c>
      <c r="G424" s="144">
        <v>0</v>
      </c>
      <c r="H424" s="154">
        <v>61049.120000000003</v>
      </c>
      <c r="I424" s="85"/>
    </row>
    <row r="425" spans="1:9" ht="15.6" x14ac:dyDescent="0.3">
      <c r="A425" s="153" t="s">
        <v>530</v>
      </c>
      <c r="B425" s="170" t="str">
        <f t="shared" si="7"/>
        <v>6733</v>
      </c>
      <c r="C425" s="161" t="s">
        <v>532</v>
      </c>
      <c r="D425" s="144">
        <v>6157.95</v>
      </c>
      <c r="E425" s="144">
        <v>0</v>
      </c>
      <c r="F425" s="144">
        <v>6157.95</v>
      </c>
      <c r="G425" s="144">
        <v>0</v>
      </c>
      <c r="H425" s="154">
        <v>6157.95</v>
      </c>
      <c r="I425" s="85"/>
    </row>
    <row r="426" spans="1:9" ht="15.6" x14ac:dyDescent="0.3">
      <c r="A426" s="153" t="s">
        <v>533</v>
      </c>
      <c r="B426" s="170" t="str">
        <f t="shared" si="7"/>
        <v>6840</v>
      </c>
      <c r="C426" s="161" t="s">
        <v>534</v>
      </c>
      <c r="D426" s="144">
        <v>87372.670000000013</v>
      </c>
      <c r="E426" s="144">
        <v>0</v>
      </c>
      <c r="F426" s="144">
        <v>87372.670000000013</v>
      </c>
      <c r="G426" s="144">
        <v>0</v>
      </c>
      <c r="H426" s="154">
        <v>87372.670000000013</v>
      </c>
      <c r="I426" s="85"/>
    </row>
    <row r="427" spans="1:9" ht="15.6" x14ac:dyDescent="0.3">
      <c r="A427" s="153" t="s">
        <v>592</v>
      </c>
      <c r="B427" s="170" t="str">
        <f t="shared" si="7"/>
        <v>6940</v>
      </c>
      <c r="C427" s="161" t="s">
        <v>593</v>
      </c>
      <c r="D427" s="144">
        <v>469.53</v>
      </c>
      <c r="E427" s="144">
        <v>0</v>
      </c>
      <c r="F427" s="144">
        <v>469.53</v>
      </c>
      <c r="G427" s="144">
        <v>0</v>
      </c>
      <c r="H427" s="154">
        <v>469.53</v>
      </c>
      <c r="I427" s="85"/>
    </row>
    <row r="428" spans="1:9" ht="15.6" x14ac:dyDescent="0.3">
      <c r="A428" s="153" t="s">
        <v>535</v>
      </c>
      <c r="B428" s="170" t="str">
        <f t="shared" si="7"/>
        <v>7208</v>
      </c>
      <c r="C428" s="161" t="s">
        <v>536</v>
      </c>
      <c r="D428" s="144">
        <v>244428.95</v>
      </c>
      <c r="E428" s="144">
        <v>0</v>
      </c>
      <c r="F428" s="144">
        <v>244428.95</v>
      </c>
      <c r="G428" s="144">
        <v>0</v>
      </c>
      <c r="H428" s="154">
        <v>244428.95</v>
      </c>
      <c r="I428" s="85"/>
    </row>
    <row r="429" spans="1:9" ht="15.6" x14ac:dyDescent="0.3">
      <c r="A429" s="153" t="s">
        <v>347</v>
      </c>
      <c r="B429" s="170" t="str">
        <f t="shared" si="7"/>
        <v>7305A</v>
      </c>
      <c r="C429" s="161" t="s">
        <v>537</v>
      </c>
      <c r="D429" s="144">
        <v>851404.75</v>
      </c>
      <c r="E429" s="144">
        <v>0</v>
      </c>
      <c r="F429" s="144">
        <v>851404.75</v>
      </c>
      <c r="G429" s="144">
        <v>0</v>
      </c>
      <c r="H429" s="154">
        <v>851404.75</v>
      </c>
      <c r="I429" s="85"/>
    </row>
    <row r="430" spans="1:9" ht="15.6" x14ac:dyDescent="0.3">
      <c r="A430" s="153" t="s">
        <v>538</v>
      </c>
      <c r="B430" s="170" t="str">
        <f t="shared" si="7"/>
        <v>7405A</v>
      </c>
      <c r="C430" s="161" t="s">
        <v>539</v>
      </c>
      <c r="D430" s="144">
        <v>1340227.08</v>
      </c>
      <c r="E430" s="144">
        <v>0</v>
      </c>
      <c r="F430" s="144">
        <v>1340227.08</v>
      </c>
      <c r="G430" s="144">
        <v>0</v>
      </c>
      <c r="H430" s="154">
        <v>1340227.08</v>
      </c>
      <c r="I430" s="85"/>
    </row>
    <row r="431" spans="1:9" ht="15.6" x14ac:dyDescent="0.3">
      <c r="A431" s="153" t="s">
        <v>538</v>
      </c>
      <c r="B431" s="170" t="str">
        <f t="shared" si="7"/>
        <v>7425</v>
      </c>
      <c r="C431" s="164" t="s">
        <v>540</v>
      </c>
      <c r="D431" s="144">
        <v>0</v>
      </c>
      <c r="E431" s="144">
        <v>0</v>
      </c>
      <c r="F431" s="144">
        <v>0</v>
      </c>
      <c r="G431" s="144">
        <v>0</v>
      </c>
      <c r="H431" s="154">
        <v>0</v>
      </c>
      <c r="I431" s="85"/>
    </row>
    <row r="432" spans="1:9" ht="15.6" x14ac:dyDescent="0.3">
      <c r="A432" s="153" t="s">
        <v>541</v>
      </c>
      <c r="B432" s="170" t="str">
        <f t="shared" si="7"/>
        <v>7538</v>
      </c>
      <c r="C432" s="147" t="s">
        <v>542</v>
      </c>
      <c r="D432" s="144">
        <v>161697.37</v>
      </c>
      <c r="E432" s="144">
        <v>0</v>
      </c>
      <c r="F432" s="144">
        <v>161697.37</v>
      </c>
      <c r="G432" s="144">
        <v>405.01</v>
      </c>
      <c r="H432" s="154">
        <v>162102.38</v>
      </c>
      <c r="I432" s="85"/>
    </row>
    <row r="433" spans="1:9" ht="15.6" x14ac:dyDescent="0.3">
      <c r="A433" s="153" t="s">
        <v>541</v>
      </c>
      <c r="B433" s="170" t="str">
        <f t="shared" si="7"/>
        <v>7525</v>
      </c>
      <c r="C433" s="162" t="s">
        <v>543</v>
      </c>
      <c r="D433" s="144">
        <v>0</v>
      </c>
      <c r="E433" s="144">
        <v>0</v>
      </c>
      <c r="F433" s="144">
        <v>0</v>
      </c>
      <c r="G433" s="144">
        <v>0</v>
      </c>
      <c r="H433" s="154">
        <v>0</v>
      </c>
      <c r="I433" s="85"/>
    </row>
    <row r="434" spans="1:9" ht="15.6" x14ac:dyDescent="0.3">
      <c r="A434" s="153" t="s">
        <v>544</v>
      </c>
      <c r="B434" s="170" t="str">
        <f t="shared" si="7"/>
        <v>7932</v>
      </c>
      <c r="C434" s="161" t="s">
        <v>545</v>
      </c>
      <c r="D434" s="144">
        <v>16180.130000000001</v>
      </c>
      <c r="E434" s="144">
        <v>0</v>
      </c>
      <c r="F434" s="144">
        <v>16180.130000000001</v>
      </c>
      <c r="G434" s="144">
        <v>0</v>
      </c>
      <c r="H434" s="154">
        <v>16180.130000000001</v>
      </c>
      <c r="I434" s="85"/>
    </row>
    <row r="435" spans="1:9" ht="15.6" x14ac:dyDescent="0.3">
      <c r="A435" s="153" t="s">
        <v>546</v>
      </c>
      <c r="B435" s="170" t="str">
        <f t="shared" si="7"/>
        <v>8040</v>
      </c>
      <c r="C435" s="161" t="s">
        <v>547</v>
      </c>
      <c r="D435" s="144">
        <v>1528.3700000000001</v>
      </c>
      <c r="E435" s="144">
        <v>0</v>
      </c>
      <c r="F435" s="144">
        <v>1528.3700000000001</v>
      </c>
      <c r="G435" s="144">
        <v>0</v>
      </c>
      <c r="H435" s="154">
        <v>1528.3700000000001</v>
      </c>
      <c r="I435" s="85"/>
    </row>
    <row r="436" spans="1:9" ht="15.6" x14ac:dyDescent="0.3">
      <c r="A436" s="153" t="s">
        <v>548</v>
      </c>
      <c r="B436" s="170" t="str">
        <f t="shared" si="7"/>
        <v>8132</v>
      </c>
      <c r="C436" s="161" t="s">
        <v>549</v>
      </c>
      <c r="D436" s="144">
        <v>2867.7099999999996</v>
      </c>
      <c r="E436" s="144">
        <v>0</v>
      </c>
      <c r="F436" s="144">
        <v>2867.7099999999996</v>
      </c>
      <c r="G436" s="144">
        <v>77735</v>
      </c>
      <c r="H436" s="154">
        <v>80602.710000000006</v>
      </c>
      <c r="I436" s="85"/>
    </row>
    <row r="437" spans="1:9" ht="15.6" x14ac:dyDescent="0.3">
      <c r="A437" s="165" t="s">
        <v>550</v>
      </c>
      <c r="B437" s="170" t="str">
        <f t="shared" si="7"/>
        <v>8340</v>
      </c>
      <c r="C437" s="164" t="s">
        <v>551</v>
      </c>
      <c r="D437" s="144">
        <v>0</v>
      </c>
      <c r="E437" s="144">
        <v>0</v>
      </c>
      <c r="F437" s="144">
        <v>0</v>
      </c>
      <c r="G437" s="144">
        <v>0</v>
      </c>
      <c r="H437" s="154">
        <v>0</v>
      </c>
      <c r="I437" s="85"/>
    </row>
    <row r="438" spans="1:9" ht="15.6" x14ac:dyDescent="0.3">
      <c r="A438" s="153" t="s">
        <v>333</v>
      </c>
      <c r="B438" s="170" t="str">
        <f t="shared" si="7"/>
        <v>8440</v>
      </c>
      <c r="C438" s="161" t="s">
        <v>552</v>
      </c>
      <c r="D438" s="144">
        <v>1255.52</v>
      </c>
      <c r="E438" s="144">
        <v>0</v>
      </c>
      <c r="F438" s="144">
        <v>1255.52</v>
      </c>
      <c r="G438" s="144">
        <v>0</v>
      </c>
      <c r="H438" s="154">
        <v>1255.52</v>
      </c>
      <c r="I438" s="85"/>
    </row>
    <row r="439" spans="1:9" ht="15.6" x14ac:dyDescent="0.3">
      <c r="A439" s="153" t="s">
        <v>553</v>
      </c>
      <c r="B439" s="170" t="str">
        <f t="shared" si="7"/>
        <v>8809A</v>
      </c>
      <c r="C439" s="161" t="s">
        <v>554</v>
      </c>
      <c r="D439" s="144">
        <v>33519.369999999995</v>
      </c>
      <c r="E439" s="144">
        <v>0</v>
      </c>
      <c r="F439" s="144">
        <v>33519.369999999995</v>
      </c>
      <c r="G439" s="144">
        <v>0</v>
      </c>
      <c r="H439" s="154">
        <v>33519.369999999995</v>
      </c>
      <c r="I439" s="85"/>
    </row>
    <row r="440" spans="1:9" ht="15.6" x14ac:dyDescent="0.3">
      <c r="A440" s="153" t="s">
        <v>555</v>
      </c>
      <c r="B440" s="170" t="str">
        <f t="shared" si="7"/>
        <v>9040</v>
      </c>
      <c r="C440" s="147" t="s">
        <v>556</v>
      </c>
      <c r="D440" s="144">
        <v>137.99</v>
      </c>
      <c r="E440" s="144">
        <v>0</v>
      </c>
      <c r="F440" s="144">
        <v>137.99</v>
      </c>
      <c r="G440" s="144">
        <v>0</v>
      </c>
      <c r="H440" s="154">
        <v>137.99</v>
      </c>
      <c r="I440" s="85"/>
    </row>
    <row r="441" spans="1:9" ht="15.6" x14ac:dyDescent="0.3">
      <c r="A441" s="153" t="s">
        <v>557</v>
      </c>
      <c r="B441" s="170" t="str">
        <f t="shared" si="7"/>
        <v>9201A</v>
      </c>
      <c r="C441" s="147" t="s">
        <v>558</v>
      </c>
      <c r="D441" s="144">
        <v>191497.66</v>
      </c>
      <c r="E441" s="144">
        <v>0</v>
      </c>
      <c r="F441" s="144">
        <v>191497.66</v>
      </c>
      <c r="G441" s="144">
        <v>0</v>
      </c>
      <c r="H441" s="154">
        <v>191497.66</v>
      </c>
      <c r="I441" s="85"/>
    </row>
    <row r="442" spans="1:9" ht="15.6" x14ac:dyDescent="0.3">
      <c r="A442" s="153" t="s">
        <v>559</v>
      </c>
      <c r="B442" s="170" t="str">
        <f t="shared" si="7"/>
        <v>9301A</v>
      </c>
      <c r="C442" s="147" t="s">
        <v>560</v>
      </c>
      <c r="D442" s="144">
        <v>1550.49</v>
      </c>
      <c r="E442" s="144">
        <v>0</v>
      </c>
      <c r="F442" s="144">
        <v>1550.49</v>
      </c>
      <c r="G442" s="144">
        <v>0</v>
      </c>
      <c r="H442" s="154">
        <v>1550.49</v>
      </c>
      <c r="I442" s="85"/>
    </row>
    <row r="443" spans="1:9" ht="15.6" x14ac:dyDescent="0.3">
      <c r="A443" s="153" t="s">
        <v>561</v>
      </c>
      <c r="B443" s="170" t="str">
        <f t="shared" si="7"/>
        <v>9449</v>
      </c>
      <c r="C443" s="147" t="s">
        <v>562</v>
      </c>
      <c r="D443" s="144">
        <v>16798.45</v>
      </c>
      <c r="E443" s="144">
        <v>0</v>
      </c>
      <c r="F443" s="144">
        <v>16798.45</v>
      </c>
      <c r="G443" s="144">
        <v>0</v>
      </c>
      <c r="H443" s="154">
        <v>16798.45</v>
      </c>
      <c r="I443" s="85"/>
    </row>
    <row r="444" spans="1:9" ht="15.6" x14ac:dyDescent="0.3">
      <c r="A444" s="153" t="s">
        <v>563</v>
      </c>
      <c r="B444" s="170" t="str">
        <f t="shared" si="7"/>
        <v>9618A</v>
      </c>
      <c r="C444" s="147" t="s">
        <v>564</v>
      </c>
      <c r="D444" s="144">
        <v>0</v>
      </c>
      <c r="E444" s="144">
        <v>0</v>
      </c>
      <c r="F444" s="144">
        <v>0</v>
      </c>
      <c r="G444" s="144">
        <v>0</v>
      </c>
      <c r="H444" s="154">
        <v>0</v>
      </c>
      <c r="I444" s="85"/>
    </row>
    <row r="445" spans="1:9" ht="15.6" x14ac:dyDescent="0.3">
      <c r="A445" s="153" t="s">
        <v>566</v>
      </c>
      <c r="B445" s="170" t="str">
        <f t="shared" si="7"/>
        <v>9818A</v>
      </c>
      <c r="C445" s="162" t="s">
        <v>565</v>
      </c>
      <c r="D445" s="144">
        <v>322893507.16000003</v>
      </c>
      <c r="E445" s="144">
        <v>-5939089.4399999976</v>
      </c>
      <c r="F445" s="144">
        <v>316954417.72000003</v>
      </c>
      <c r="G445" s="144">
        <v>0</v>
      </c>
      <c r="H445" s="154">
        <v>316954417.72000003</v>
      </c>
      <c r="I445" s="85"/>
    </row>
    <row r="446" spans="1:9" ht="15.6" x14ac:dyDescent="0.3">
      <c r="A446" s="153" t="s">
        <v>567</v>
      </c>
      <c r="B446" s="170" t="str">
        <f t="shared" si="7"/>
        <v>BB49</v>
      </c>
      <c r="C446" s="147" t="s">
        <v>568</v>
      </c>
      <c r="D446" s="144">
        <v>0</v>
      </c>
      <c r="E446" s="144">
        <v>0</v>
      </c>
      <c r="F446" s="144">
        <v>0</v>
      </c>
      <c r="G446" s="144">
        <v>0</v>
      </c>
      <c r="H446" s="154">
        <v>0</v>
      </c>
      <c r="I446" s="85"/>
    </row>
    <row r="447" spans="1:9" ht="15.6" x14ac:dyDescent="0.3">
      <c r="A447" s="153" t="s">
        <v>569</v>
      </c>
      <c r="B447" s="170" t="str">
        <f t="shared" si="7"/>
        <v>AA</v>
      </c>
      <c r="C447" s="145" t="s">
        <v>570</v>
      </c>
      <c r="D447" s="144"/>
      <c r="E447" s="144">
        <v>0</v>
      </c>
      <c r="F447" s="144">
        <v>0</v>
      </c>
      <c r="G447" s="144">
        <v>0</v>
      </c>
      <c r="H447" s="154">
        <v>0</v>
      </c>
      <c r="I447" s="85"/>
    </row>
    <row r="448" spans="1:9" ht="15.6" x14ac:dyDescent="0.3">
      <c r="A448" s="153" t="s">
        <v>571</v>
      </c>
      <c r="B448" s="170" t="str">
        <f t="shared" si="7"/>
        <v>BB</v>
      </c>
      <c r="C448" s="145" t="s">
        <v>587</v>
      </c>
      <c r="D448" s="144"/>
      <c r="E448" s="144">
        <v>0</v>
      </c>
      <c r="F448" s="144">
        <v>0</v>
      </c>
      <c r="G448" s="144">
        <v>47067.68</v>
      </c>
      <c r="H448" s="154">
        <v>47067.68</v>
      </c>
      <c r="I448" s="85"/>
    </row>
    <row r="449" spans="1:9" ht="15.6" x14ac:dyDescent="0.3">
      <c r="A449" s="153" t="s">
        <v>572</v>
      </c>
      <c r="B449" s="170" t="str">
        <f t="shared" si="7"/>
        <v>CC</v>
      </c>
      <c r="C449" s="145" t="s">
        <v>588</v>
      </c>
      <c r="D449" s="144"/>
      <c r="E449" s="144">
        <v>0</v>
      </c>
      <c r="F449" s="144">
        <v>0</v>
      </c>
      <c r="G449" s="144">
        <v>33013838.200000003</v>
      </c>
      <c r="H449" s="154">
        <v>33013838.200000003</v>
      </c>
      <c r="I449" s="85"/>
    </row>
    <row r="450" spans="1:9" ht="15.6" x14ac:dyDescent="0.3">
      <c r="A450" s="153" t="s">
        <v>299</v>
      </c>
      <c r="B450" s="170" t="str">
        <f t="shared" si="7"/>
        <v>DD</v>
      </c>
      <c r="C450" s="145" t="s">
        <v>589</v>
      </c>
      <c r="D450" s="144"/>
      <c r="E450" s="144">
        <v>0</v>
      </c>
      <c r="F450" s="144">
        <v>0</v>
      </c>
      <c r="G450" s="144">
        <v>2445602.5</v>
      </c>
      <c r="H450" s="154">
        <v>2445602.5</v>
      </c>
      <c r="I450" s="85"/>
    </row>
    <row r="451" spans="1:9" ht="15.6" x14ac:dyDescent="0.3">
      <c r="A451" s="153" t="s">
        <v>300</v>
      </c>
      <c r="B451" s="170" t="str">
        <f t="shared" si="7"/>
        <v>QQ</v>
      </c>
      <c r="C451" s="147" t="s">
        <v>573</v>
      </c>
      <c r="D451" s="144"/>
      <c r="E451" s="144">
        <v>0</v>
      </c>
      <c r="F451" s="144">
        <v>0</v>
      </c>
      <c r="G451" s="144">
        <v>0</v>
      </c>
      <c r="H451" s="154">
        <v>0</v>
      </c>
      <c r="I451" s="85"/>
    </row>
    <row r="452" spans="1:9" ht="15.6" x14ac:dyDescent="0.3">
      <c r="A452" s="153" t="s">
        <v>574</v>
      </c>
      <c r="B452" s="170" t="str">
        <f t="shared" si="7"/>
        <v>EE</v>
      </c>
      <c r="C452" s="145" t="s">
        <v>590</v>
      </c>
      <c r="D452" s="144"/>
      <c r="E452" s="144">
        <v>0</v>
      </c>
      <c r="F452" s="144">
        <v>0</v>
      </c>
      <c r="G452" s="144">
        <v>0</v>
      </c>
      <c r="H452" s="154">
        <v>0</v>
      </c>
      <c r="I452" s="85"/>
    </row>
    <row r="453" spans="1:9" ht="15.6" x14ac:dyDescent="0.3">
      <c r="A453" s="153" t="s">
        <v>575</v>
      </c>
      <c r="B453" s="170" t="str">
        <f t="shared" si="7"/>
        <v>RB</v>
      </c>
      <c r="C453" s="145" t="s">
        <v>576</v>
      </c>
      <c r="D453" s="144"/>
      <c r="E453" s="144">
        <v>0</v>
      </c>
      <c r="F453" s="144">
        <v>0</v>
      </c>
      <c r="G453" s="144">
        <v>0</v>
      </c>
      <c r="H453" s="154">
        <v>0</v>
      </c>
      <c r="I453" s="85"/>
    </row>
    <row r="454" spans="1:9" ht="15.6" x14ac:dyDescent="0.3">
      <c r="A454" s="153"/>
      <c r="B454" s="170"/>
      <c r="C454" s="158"/>
      <c r="D454" s="148" t="s">
        <v>577</v>
      </c>
      <c r="E454" s="148" t="s">
        <v>577</v>
      </c>
      <c r="F454" s="148" t="s">
        <v>577</v>
      </c>
      <c r="G454" s="148" t="s">
        <v>577</v>
      </c>
      <c r="H454" s="166" t="s">
        <v>577</v>
      </c>
      <c r="I454" s="85"/>
    </row>
    <row r="455" spans="1:9" ht="15.6" x14ac:dyDescent="0.3">
      <c r="A455" s="153" t="s">
        <v>578</v>
      </c>
      <c r="B455" s="170"/>
      <c r="C455" s="158"/>
      <c r="D455" s="144">
        <v>551395394.71000004</v>
      </c>
      <c r="E455" s="144">
        <v>-5790407.0999999978</v>
      </c>
      <c r="F455" s="144">
        <v>545604987.61000013</v>
      </c>
      <c r="G455" s="144">
        <v>44577671.730000004</v>
      </c>
      <c r="H455" s="154">
        <v>590182659.34000003</v>
      </c>
      <c r="I455" s="85"/>
    </row>
    <row r="456" spans="1:9" ht="15.6" x14ac:dyDescent="0.3">
      <c r="A456" s="153"/>
      <c r="B456" s="170"/>
      <c r="C456" s="144"/>
      <c r="D456" s="148" t="s">
        <v>397</v>
      </c>
      <c r="E456" s="148" t="s">
        <v>397</v>
      </c>
      <c r="F456" s="148" t="s">
        <v>397</v>
      </c>
      <c r="G456" s="148" t="s">
        <v>397</v>
      </c>
      <c r="H456" s="166" t="s">
        <v>397</v>
      </c>
      <c r="I456" s="85"/>
    </row>
    <row r="457" spans="1:9" ht="15.6" x14ac:dyDescent="0.3">
      <c r="A457" s="153"/>
      <c r="B457" s="170"/>
      <c r="C457" s="144"/>
      <c r="D457" s="144"/>
      <c r="E457" s="144"/>
      <c r="F457" s="144"/>
      <c r="G457" s="144"/>
      <c r="H457" s="154"/>
      <c r="I457" s="85"/>
    </row>
    <row r="458" spans="1:9" ht="15.6" x14ac:dyDescent="0.3">
      <c r="A458" s="153"/>
      <c r="B458" s="170"/>
      <c r="C458" s="144"/>
      <c r="D458" s="144"/>
      <c r="E458" s="144"/>
      <c r="F458" s="144"/>
      <c r="G458" s="144"/>
      <c r="H458" s="154">
        <v>273228241.62</v>
      </c>
      <c r="I458" s="85"/>
    </row>
    <row r="459" spans="1:9" ht="15.6" x14ac:dyDescent="0.3">
      <c r="A459" s="153"/>
      <c r="B459" s="170"/>
      <c r="C459" s="144"/>
      <c r="D459" s="144"/>
      <c r="E459" s="144"/>
      <c r="F459" s="144"/>
      <c r="G459" s="144"/>
      <c r="H459" s="154"/>
      <c r="I459" s="85"/>
    </row>
    <row r="460" spans="1:9" ht="15.6" x14ac:dyDescent="0.3">
      <c r="A460" s="153"/>
      <c r="B460" s="170"/>
      <c r="C460" s="144"/>
      <c r="D460" s="144"/>
      <c r="E460" s="144"/>
      <c r="F460" s="144"/>
      <c r="G460" s="144"/>
      <c r="H460" s="154"/>
      <c r="I460" s="85"/>
    </row>
    <row r="461" spans="1:9" ht="16.2" thickBot="1" x14ac:dyDescent="0.35">
      <c r="A461" s="167"/>
      <c r="B461" s="183"/>
      <c r="C461" s="168"/>
      <c r="D461" s="168"/>
      <c r="E461" s="168"/>
      <c r="F461" s="168"/>
      <c r="G461" s="168" t="s">
        <v>579</v>
      </c>
      <c r="H461" s="169">
        <v>0</v>
      </c>
      <c r="I461" s="85"/>
    </row>
    <row r="462" spans="1:9" ht="15.6" x14ac:dyDescent="0.3">
      <c r="A462" s="144"/>
      <c r="B462" s="170"/>
      <c r="C462" s="144"/>
      <c r="D462" s="144"/>
      <c r="E462" s="144"/>
      <c r="F462" s="144"/>
      <c r="G462" s="144"/>
      <c r="H462" s="144"/>
      <c r="I462" s="85"/>
    </row>
    <row r="463" spans="1:9" ht="16.2" thickBot="1" x14ac:dyDescent="0.35">
      <c r="A463" s="144"/>
      <c r="B463" s="170"/>
      <c r="C463" s="144"/>
      <c r="D463" s="144"/>
      <c r="E463" s="144"/>
      <c r="F463" s="144"/>
      <c r="G463" s="144"/>
      <c r="H463" s="144"/>
      <c r="I463" s="85"/>
    </row>
    <row r="464" spans="1:9" ht="15.6" x14ac:dyDescent="0.3">
      <c r="A464" s="150"/>
      <c r="B464" s="182"/>
      <c r="C464" s="151"/>
      <c r="D464" s="151" t="s">
        <v>394</v>
      </c>
      <c r="E464" s="151"/>
      <c r="F464" s="151"/>
      <c r="G464" s="151"/>
      <c r="H464" s="152"/>
      <c r="I464" s="85"/>
    </row>
    <row r="465" spans="1:9" ht="15.6" x14ac:dyDescent="0.3">
      <c r="A465" s="153"/>
      <c r="B465" s="170"/>
      <c r="C465" s="144"/>
      <c r="D465" s="144" t="s">
        <v>580</v>
      </c>
      <c r="E465" s="144"/>
      <c r="F465" s="144"/>
      <c r="G465" s="144"/>
      <c r="H465" s="154"/>
      <c r="I465" s="85"/>
    </row>
    <row r="466" spans="1:9" ht="15.6" x14ac:dyDescent="0.3">
      <c r="A466" s="153" t="s">
        <v>594</v>
      </c>
      <c r="B466" s="170"/>
      <c r="C466" s="144"/>
      <c r="D466" s="144"/>
      <c r="E466" s="149" t="s">
        <v>396</v>
      </c>
      <c r="F466" s="144"/>
      <c r="G466" s="144"/>
      <c r="H466" s="154"/>
      <c r="I466" s="85"/>
    </row>
    <row r="467" spans="1:9" ht="15.6" x14ac:dyDescent="0.3">
      <c r="A467" s="155" t="s">
        <v>397</v>
      </c>
      <c r="B467" s="170"/>
      <c r="C467" s="156" t="s">
        <v>397</v>
      </c>
      <c r="D467" s="156" t="s">
        <v>397</v>
      </c>
      <c r="E467" s="156" t="s">
        <v>397</v>
      </c>
      <c r="F467" s="156" t="s">
        <v>397</v>
      </c>
      <c r="G467" s="156" t="s">
        <v>397</v>
      </c>
      <c r="H467" s="157" t="s">
        <v>397</v>
      </c>
      <c r="I467" s="85"/>
    </row>
    <row r="468" spans="1:9" ht="15.6" x14ac:dyDescent="0.3">
      <c r="A468" s="153" t="s">
        <v>398</v>
      </c>
      <c r="B468" s="170"/>
      <c r="C468" s="158"/>
      <c r="D468" s="146" t="s">
        <v>185</v>
      </c>
      <c r="E468" s="146" t="s">
        <v>185</v>
      </c>
      <c r="F468" s="146" t="s">
        <v>399</v>
      </c>
      <c r="G468" s="146" t="s">
        <v>185</v>
      </c>
      <c r="H468" s="159" t="s">
        <v>400</v>
      </c>
      <c r="I468" s="85"/>
    </row>
    <row r="469" spans="1:9" ht="15.6" x14ac:dyDescent="0.3">
      <c r="A469" s="153"/>
      <c r="B469" s="170"/>
      <c r="C469" s="158"/>
      <c r="D469" s="146" t="s">
        <v>401</v>
      </c>
      <c r="E469" s="146" t="s">
        <v>402</v>
      </c>
      <c r="F469" s="146" t="s">
        <v>402</v>
      </c>
      <c r="G469" s="146" t="s">
        <v>403</v>
      </c>
      <c r="H469" s="159" t="s">
        <v>404</v>
      </c>
      <c r="I469" s="85"/>
    </row>
    <row r="470" spans="1:9" ht="15.6" x14ac:dyDescent="0.3">
      <c r="A470" s="153"/>
      <c r="B470" s="170"/>
      <c r="C470" s="158"/>
      <c r="D470" s="146" t="s">
        <v>405</v>
      </c>
      <c r="E470" s="146" t="s">
        <v>406</v>
      </c>
      <c r="F470" s="144"/>
      <c r="G470" s="146" t="s">
        <v>406</v>
      </c>
      <c r="H470" s="159" t="s">
        <v>581</v>
      </c>
      <c r="I470" s="85"/>
    </row>
    <row r="471" spans="1:9" ht="15.6" x14ac:dyDescent="0.3">
      <c r="A471" s="155" t="s">
        <v>397</v>
      </c>
      <c r="B471" s="170"/>
      <c r="C471" s="156" t="s">
        <v>397</v>
      </c>
      <c r="D471" s="156" t="s">
        <v>397</v>
      </c>
      <c r="E471" s="156" t="s">
        <v>397</v>
      </c>
      <c r="F471" s="156" t="s">
        <v>397</v>
      </c>
      <c r="G471" s="156" t="s">
        <v>397</v>
      </c>
      <c r="H471" s="157" t="s">
        <v>397</v>
      </c>
      <c r="I471" s="85"/>
    </row>
    <row r="472" spans="1:9" ht="15.6" x14ac:dyDescent="0.3">
      <c r="A472" s="153" t="s">
        <v>408</v>
      </c>
      <c r="B472" s="170" t="str">
        <f>C472</f>
        <v>00</v>
      </c>
      <c r="C472" s="160" t="s">
        <v>409</v>
      </c>
      <c r="D472" s="144"/>
      <c r="E472" s="144">
        <v>115477.59</v>
      </c>
      <c r="F472" s="144">
        <v>115477.59</v>
      </c>
      <c r="G472" s="144">
        <v>0</v>
      </c>
      <c r="H472" s="154">
        <v>115477.59</v>
      </c>
      <c r="I472" s="85"/>
    </row>
    <row r="473" spans="1:9" ht="15.6" x14ac:dyDescent="0.3">
      <c r="A473" s="153" t="s">
        <v>410</v>
      </c>
      <c r="B473" s="170" t="str">
        <f t="shared" ref="B473:B536" si="8">C473</f>
        <v>0201A</v>
      </c>
      <c r="C473" s="161" t="s">
        <v>411</v>
      </c>
      <c r="D473" s="144">
        <v>5390348.9100000001</v>
      </c>
      <c r="E473" s="144">
        <v>0</v>
      </c>
      <c r="F473" s="144">
        <v>5390348.9100000001</v>
      </c>
      <c r="G473" s="144">
        <v>0</v>
      </c>
      <c r="H473" s="154">
        <v>5390348.9100000001</v>
      </c>
      <c r="I473" s="85"/>
    </row>
    <row r="474" spans="1:9" ht="15.6" x14ac:dyDescent="0.3">
      <c r="A474" s="153" t="s">
        <v>410</v>
      </c>
      <c r="B474" s="170" t="str">
        <f t="shared" si="8"/>
        <v>0237</v>
      </c>
      <c r="C474" s="161" t="s">
        <v>412</v>
      </c>
      <c r="D474" s="144">
        <v>256991.5</v>
      </c>
      <c r="E474" s="144">
        <v>0</v>
      </c>
      <c r="F474" s="144">
        <v>256991.5</v>
      </c>
      <c r="G474" s="144">
        <v>0</v>
      </c>
      <c r="H474" s="154">
        <v>256991.5</v>
      </c>
      <c r="I474" s="85"/>
    </row>
    <row r="475" spans="1:9" ht="15.6" x14ac:dyDescent="0.3">
      <c r="A475" s="153" t="s">
        <v>413</v>
      </c>
      <c r="B475" s="170" t="str">
        <f t="shared" si="8"/>
        <v>0302A</v>
      </c>
      <c r="C475" s="161" t="s">
        <v>414</v>
      </c>
      <c r="D475" s="144">
        <v>48144.52</v>
      </c>
      <c r="E475" s="144">
        <v>0</v>
      </c>
      <c r="F475" s="144">
        <v>48144.52</v>
      </c>
      <c r="G475" s="144">
        <v>0</v>
      </c>
      <c r="H475" s="154">
        <v>48144.52</v>
      </c>
      <c r="I475" s="85"/>
    </row>
    <row r="476" spans="1:9" ht="15.6" x14ac:dyDescent="0.3">
      <c r="A476" s="153" t="s">
        <v>415</v>
      </c>
      <c r="B476" s="170" t="str">
        <f t="shared" si="8"/>
        <v>0410</v>
      </c>
      <c r="C476" s="161" t="s">
        <v>416</v>
      </c>
      <c r="D476" s="144">
        <v>520774.76999999996</v>
      </c>
      <c r="E476" s="144">
        <v>0</v>
      </c>
      <c r="F476" s="144">
        <v>520774.76999999996</v>
      </c>
      <c r="G476" s="144">
        <v>0</v>
      </c>
      <c r="H476" s="154">
        <v>520774.76999999996</v>
      </c>
      <c r="I476" s="85"/>
    </row>
    <row r="477" spans="1:9" ht="15.6" x14ac:dyDescent="0.3">
      <c r="A477" s="153" t="s">
        <v>417</v>
      </c>
      <c r="B477" s="170" t="str">
        <f t="shared" si="8"/>
        <v>0519A</v>
      </c>
      <c r="C477" s="147" t="s">
        <v>418</v>
      </c>
      <c r="D477" s="144">
        <v>0</v>
      </c>
      <c r="E477" s="144">
        <v>0</v>
      </c>
      <c r="F477" s="144">
        <v>0</v>
      </c>
      <c r="G477" s="144">
        <v>0</v>
      </c>
      <c r="H477" s="154">
        <v>0</v>
      </c>
      <c r="I477" s="85"/>
    </row>
    <row r="478" spans="1:9" ht="15.6" x14ac:dyDescent="0.3">
      <c r="A478" s="153" t="s">
        <v>419</v>
      </c>
      <c r="B478" s="170" t="str">
        <f t="shared" si="8"/>
        <v>0602A</v>
      </c>
      <c r="C478" s="161" t="s">
        <v>420</v>
      </c>
      <c r="D478" s="144">
        <v>0</v>
      </c>
      <c r="E478" s="144">
        <v>0</v>
      </c>
      <c r="F478" s="144">
        <v>0</v>
      </c>
      <c r="G478" s="144">
        <v>0</v>
      </c>
      <c r="H478" s="154">
        <v>0</v>
      </c>
      <c r="I478" s="85"/>
    </row>
    <row r="479" spans="1:9" ht="15.6" x14ac:dyDescent="0.3">
      <c r="A479" s="153" t="s">
        <v>421</v>
      </c>
      <c r="B479" s="170" t="str">
        <f t="shared" si="8"/>
        <v>0719A</v>
      </c>
      <c r="C479" s="147" t="s">
        <v>422</v>
      </c>
      <c r="D479" s="144">
        <v>281226.83999999997</v>
      </c>
      <c r="E479" s="144">
        <v>0</v>
      </c>
      <c r="F479" s="144">
        <v>281226.83999999997</v>
      </c>
      <c r="G479" s="144">
        <v>0</v>
      </c>
      <c r="H479" s="154">
        <v>281226.83999999997</v>
      </c>
      <c r="I479" s="85"/>
    </row>
    <row r="480" spans="1:9" ht="15.6" x14ac:dyDescent="0.3">
      <c r="A480" s="153" t="s">
        <v>423</v>
      </c>
      <c r="B480" s="170" t="str">
        <f t="shared" si="8"/>
        <v>0802A</v>
      </c>
      <c r="C480" s="147" t="s">
        <v>424</v>
      </c>
      <c r="D480" s="144">
        <v>22193.55</v>
      </c>
      <c r="E480" s="144">
        <v>0</v>
      </c>
      <c r="F480" s="144">
        <v>22193.55</v>
      </c>
      <c r="G480" s="144">
        <v>0</v>
      </c>
      <c r="H480" s="154">
        <v>22193.55</v>
      </c>
      <c r="I480" s="85"/>
    </row>
    <row r="481" spans="1:9" ht="15.6" x14ac:dyDescent="0.3">
      <c r="A481" s="153" t="s">
        <v>425</v>
      </c>
      <c r="B481" s="170" t="str">
        <f t="shared" si="8"/>
        <v>0940</v>
      </c>
      <c r="C481" s="162" t="s">
        <v>426</v>
      </c>
      <c r="D481" s="144">
        <v>0</v>
      </c>
      <c r="E481" s="144">
        <v>0</v>
      </c>
      <c r="F481" s="144">
        <v>0</v>
      </c>
      <c r="G481" s="144">
        <v>0</v>
      </c>
      <c r="H481" s="154">
        <v>0</v>
      </c>
      <c r="I481" s="85"/>
    </row>
    <row r="482" spans="1:9" ht="15.6" x14ac:dyDescent="0.3">
      <c r="A482" s="153" t="s">
        <v>427</v>
      </c>
      <c r="B482" s="170" t="str">
        <f t="shared" si="8"/>
        <v>1010</v>
      </c>
      <c r="C482" s="147" t="s">
        <v>428</v>
      </c>
      <c r="D482" s="144">
        <v>140949</v>
      </c>
      <c r="E482" s="144">
        <v>0</v>
      </c>
      <c r="F482" s="144">
        <v>140949</v>
      </c>
      <c r="G482" s="144">
        <v>0</v>
      </c>
      <c r="H482" s="154">
        <v>140949</v>
      </c>
      <c r="I482" s="85"/>
    </row>
    <row r="483" spans="1:9" ht="15.6" x14ac:dyDescent="0.3">
      <c r="A483" s="153" t="s">
        <v>429</v>
      </c>
      <c r="B483" s="170" t="str">
        <f t="shared" si="8"/>
        <v>1206A</v>
      </c>
      <c r="C483" s="161" t="s">
        <v>430</v>
      </c>
      <c r="D483" s="144">
        <v>3317494.83</v>
      </c>
      <c r="E483" s="144">
        <v>0</v>
      </c>
      <c r="F483" s="144">
        <v>3317494.83</v>
      </c>
      <c r="G483" s="144">
        <v>661000</v>
      </c>
      <c r="H483" s="154">
        <v>3978494.83</v>
      </c>
      <c r="I483" s="85"/>
    </row>
    <row r="484" spans="1:9" ht="15.6" x14ac:dyDescent="0.3">
      <c r="A484" s="153" t="s">
        <v>429</v>
      </c>
      <c r="B484" s="170" t="str">
        <f t="shared" si="8"/>
        <v>1236</v>
      </c>
      <c r="C484" s="161" t="s">
        <v>431</v>
      </c>
      <c r="D484" s="144">
        <v>1342920.56</v>
      </c>
      <c r="E484" s="144">
        <v>0</v>
      </c>
      <c r="F484" s="144">
        <v>1342920.56</v>
      </c>
      <c r="G484" s="144">
        <v>0</v>
      </c>
      <c r="H484" s="154">
        <v>1342920.56</v>
      </c>
      <c r="I484" s="85"/>
    </row>
    <row r="485" spans="1:9" ht="15.6" x14ac:dyDescent="0.3">
      <c r="A485" s="153" t="s">
        <v>432</v>
      </c>
      <c r="B485" s="170" t="str">
        <f t="shared" si="8"/>
        <v>1310</v>
      </c>
      <c r="C485" s="161" t="s">
        <v>433</v>
      </c>
      <c r="D485" s="144">
        <v>81736.330000000016</v>
      </c>
      <c r="E485" s="144">
        <v>0</v>
      </c>
      <c r="F485" s="144">
        <v>81736.330000000016</v>
      </c>
      <c r="G485" s="144">
        <v>0</v>
      </c>
      <c r="H485" s="154">
        <v>81736.330000000016</v>
      </c>
      <c r="I485" s="85"/>
    </row>
    <row r="486" spans="1:9" ht="15.6" x14ac:dyDescent="0.3">
      <c r="A486" s="153" t="s">
        <v>21</v>
      </c>
      <c r="B486" s="170" t="str">
        <f t="shared" si="8"/>
        <v>1524A</v>
      </c>
      <c r="C486" s="161" t="s">
        <v>434</v>
      </c>
      <c r="D486" s="144">
        <v>1393370</v>
      </c>
      <c r="E486" s="144">
        <v>0</v>
      </c>
      <c r="F486" s="144">
        <v>1393370</v>
      </c>
      <c r="G486" s="144">
        <v>0</v>
      </c>
      <c r="H486" s="154">
        <v>1393370</v>
      </c>
      <c r="I486" s="85"/>
    </row>
    <row r="487" spans="1:9" ht="15.6" x14ac:dyDescent="0.3">
      <c r="A487" s="153" t="s">
        <v>284</v>
      </c>
      <c r="B487" s="170" t="str">
        <f t="shared" si="8"/>
        <v>1649</v>
      </c>
      <c r="C487" s="147" t="s">
        <v>435</v>
      </c>
      <c r="D487" s="144">
        <v>490</v>
      </c>
      <c r="E487" s="144">
        <v>0</v>
      </c>
      <c r="F487" s="144">
        <v>490</v>
      </c>
      <c r="G487" s="144">
        <v>0</v>
      </c>
      <c r="H487" s="154">
        <v>490</v>
      </c>
      <c r="I487" s="85"/>
    </row>
    <row r="488" spans="1:9" ht="15.6" x14ac:dyDescent="0.3">
      <c r="A488" s="163" t="s">
        <v>436</v>
      </c>
      <c r="B488" s="170" t="str">
        <f t="shared" si="8"/>
        <v>1710</v>
      </c>
      <c r="C488" s="147" t="s">
        <v>437</v>
      </c>
      <c r="D488" s="144">
        <v>0</v>
      </c>
      <c r="E488" s="144">
        <v>0</v>
      </c>
      <c r="F488" s="144">
        <v>0</v>
      </c>
      <c r="G488" s="144">
        <v>0</v>
      </c>
      <c r="H488" s="154">
        <v>0</v>
      </c>
      <c r="I488" s="85"/>
    </row>
    <row r="489" spans="1:9" ht="15.6" x14ac:dyDescent="0.3">
      <c r="A489" s="163" t="s">
        <v>438</v>
      </c>
      <c r="B489" s="170" t="str">
        <f t="shared" si="8"/>
        <v>1841</v>
      </c>
      <c r="C489" s="147" t="s">
        <v>439</v>
      </c>
      <c r="D489" s="144">
        <v>118116</v>
      </c>
      <c r="E489" s="144">
        <v>0</v>
      </c>
      <c r="F489" s="144">
        <v>118116</v>
      </c>
      <c r="G489" s="144">
        <v>0</v>
      </c>
      <c r="H489" s="154">
        <v>118116</v>
      </c>
      <c r="I489" s="85"/>
    </row>
    <row r="490" spans="1:9" ht="15.6" x14ac:dyDescent="0.3">
      <c r="A490" s="153" t="s">
        <v>440</v>
      </c>
      <c r="B490" s="170" t="str">
        <f t="shared" si="8"/>
        <v>2024A</v>
      </c>
      <c r="C490" s="147" t="s">
        <v>441</v>
      </c>
      <c r="D490" s="144">
        <v>254.1</v>
      </c>
      <c r="E490" s="144">
        <v>0</v>
      </c>
      <c r="F490" s="144">
        <v>254.1</v>
      </c>
      <c r="G490" s="144">
        <v>0</v>
      </c>
      <c r="H490" s="154">
        <v>254.1</v>
      </c>
      <c r="I490" s="85"/>
    </row>
    <row r="491" spans="1:9" ht="15.6" x14ac:dyDescent="0.3">
      <c r="A491" s="153" t="s">
        <v>442</v>
      </c>
      <c r="B491" s="170" t="str">
        <f t="shared" si="8"/>
        <v>2124A</v>
      </c>
      <c r="C491" s="147" t="s">
        <v>443</v>
      </c>
      <c r="D491" s="144">
        <v>96855.91</v>
      </c>
      <c r="E491" s="144">
        <v>0</v>
      </c>
      <c r="F491" s="144">
        <v>96855.91</v>
      </c>
      <c r="G491" s="144">
        <v>0</v>
      </c>
      <c r="H491" s="154">
        <v>96855.91</v>
      </c>
      <c r="I491" s="85"/>
    </row>
    <row r="492" spans="1:9" ht="15.6" x14ac:dyDescent="0.3">
      <c r="A492" s="153" t="s">
        <v>444</v>
      </c>
      <c r="B492" s="170" t="str">
        <f t="shared" si="8"/>
        <v>2249</v>
      </c>
      <c r="C492" s="147" t="s">
        <v>445</v>
      </c>
      <c r="D492" s="144">
        <v>561882.1</v>
      </c>
      <c r="E492" s="144">
        <v>0</v>
      </c>
      <c r="F492" s="144">
        <v>561882.1</v>
      </c>
      <c r="G492" s="144">
        <v>0</v>
      </c>
      <c r="H492" s="154">
        <v>561882.1</v>
      </c>
      <c r="I492" s="85"/>
    </row>
    <row r="493" spans="1:9" ht="15.6" x14ac:dyDescent="0.3">
      <c r="A493" s="153" t="s">
        <v>446</v>
      </c>
      <c r="B493" s="170" t="str">
        <f t="shared" si="8"/>
        <v>2339</v>
      </c>
      <c r="C493" s="147" t="s">
        <v>447</v>
      </c>
      <c r="D493" s="144">
        <v>7586501.9399999995</v>
      </c>
      <c r="E493" s="144">
        <v>0</v>
      </c>
      <c r="F493" s="144">
        <v>7586501.9399999995</v>
      </c>
      <c r="G493" s="144">
        <v>0</v>
      </c>
      <c r="H493" s="154">
        <v>7586501.9399999995</v>
      </c>
      <c r="I493" s="85"/>
    </row>
    <row r="494" spans="1:9" ht="15.6" x14ac:dyDescent="0.3">
      <c r="A494" s="153" t="s">
        <v>448</v>
      </c>
      <c r="B494" s="170" t="str">
        <f t="shared" si="8"/>
        <v>2449</v>
      </c>
      <c r="C494" s="147" t="s">
        <v>449</v>
      </c>
      <c r="D494" s="144">
        <v>31842.799999999999</v>
      </c>
      <c r="E494" s="144">
        <v>0</v>
      </c>
      <c r="F494" s="144">
        <v>31842.799999999999</v>
      </c>
      <c r="G494" s="144">
        <v>0</v>
      </c>
      <c r="H494" s="154">
        <v>31842.799999999999</v>
      </c>
      <c r="I494" s="85"/>
    </row>
    <row r="495" spans="1:9" ht="15.6" x14ac:dyDescent="0.3">
      <c r="A495" s="153" t="s">
        <v>450</v>
      </c>
      <c r="B495" s="170" t="str">
        <f t="shared" si="8"/>
        <v>2503A</v>
      </c>
      <c r="C495" s="161" t="s">
        <v>451</v>
      </c>
      <c r="D495" s="144">
        <v>0</v>
      </c>
      <c r="E495" s="144">
        <v>0</v>
      </c>
      <c r="F495" s="144">
        <v>0</v>
      </c>
      <c r="G495" s="144">
        <v>0</v>
      </c>
      <c r="H495" s="154">
        <v>0</v>
      </c>
      <c r="I495" s="85"/>
    </row>
    <row r="496" spans="1:9" ht="15.6" x14ac:dyDescent="0.3">
      <c r="A496" s="153" t="s">
        <v>452</v>
      </c>
      <c r="B496" s="170" t="str">
        <f t="shared" si="8"/>
        <v>2604A</v>
      </c>
      <c r="C496" s="161" t="s">
        <v>453</v>
      </c>
      <c r="D496" s="144">
        <v>12203342.609999999</v>
      </c>
      <c r="E496" s="144">
        <v>0</v>
      </c>
      <c r="F496" s="144">
        <v>12203342.609999999</v>
      </c>
      <c r="G496" s="144">
        <v>0</v>
      </c>
      <c r="H496" s="154">
        <v>12203342.609999999</v>
      </c>
      <c r="I496" s="85"/>
    </row>
    <row r="497" spans="1:9" ht="15.6" x14ac:dyDescent="0.3">
      <c r="A497" s="153" t="s">
        <v>454</v>
      </c>
      <c r="B497" s="170" t="str">
        <f t="shared" si="8"/>
        <v>2703A</v>
      </c>
      <c r="C497" s="147" t="s">
        <v>455</v>
      </c>
      <c r="D497" s="144">
        <v>82056285.99000001</v>
      </c>
      <c r="E497" s="144">
        <v>0</v>
      </c>
      <c r="F497" s="144">
        <v>82056285.99000001</v>
      </c>
      <c r="G497" s="144">
        <v>0</v>
      </c>
      <c r="H497" s="154">
        <v>82056285.99000001</v>
      </c>
      <c r="I497" s="85"/>
    </row>
    <row r="498" spans="1:9" ht="15.6" x14ac:dyDescent="0.3">
      <c r="A498" s="153" t="s">
        <v>456</v>
      </c>
      <c r="B498" s="170" t="str">
        <f t="shared" si="8"/>
        <v>2824A</v>
      </c>
      <c r="C498" s="147" t="s">
        <v>457</v>
      </c>
      <c r="D498" s="144">
        <v>0</v>
      </c>
      <c r="E498" s="144">
        <v>0</v>
      </c>
      <c r="F498" s="144">
        <v>0</v>
      </c>
      <c r="G498" s="144">
        <v>0</v>
      </c>
      <c r="H498" s="154">
        <v>0</v>
      </c>
      <c r="I498" s="85"/>
    </row>
    <row r="499" spans="1:9" ht="15.6" x14ac:dyDescent="0.3">
      <c r="A499" s="153" t="s">
        <v>458</v>
      </c>
      <c r="B499" s="170" t="str">
        <f t="shared" si="8"/>
        <v>2934</v>
      </c>
      <c r="C499" s="161" t="s">
        <v>459</v>
      </c>
      <c r="D499" s="144">
        <v>30543.799999999996</v>
      </c>
      <c r="E499" s="144">
        <v>0</v>
      </c>
      <c r="F499" s="144">
        <v>30543.799999999996</v>
      </c>
      <c r="G499" s="144">
        <v>0</v>
      </c>
      <c r="H499" s="154">
        <v>30543.799999999996</v>
      </c>
      <c r="I499" s="85"/>
    </row>
    <row r="500" spans="1:9" ht="15.6" x14ac:dyDescent="0.3">
      <c r="A500" s="153" t="s">
        <v>460</v>
      </c>
      <c r="B500" s="170" t="str">
        <f t="shared" si="8"/>
        <v>3049</v>
      </c>
      <c r="C500" s="161" t="s">
        <v>461</v>
      </c>
      <c r="D500" s="144">
        <v>869721.28</v>
      </c>
      <c r="E500" s="144">
        <v>0</v>
      </c>
      <c r="F500" s="144">
        <v>869721.28</v>
      </c>
      <c r="G500" s="144">
        <v>0</v>
      </c>
      <c r="H500" s="154">
        <v>869721.28</v>
      </c>
      <c r="I500" s="85"/>
    </row>
    <row r="501" spans="1:9" ht="15.6" x14ac:dyDescent="0.3">
      <c r="A501" s="153" t="s">
        <v>462</v>
      </c>
      <c r="B501" s="170" t="str">
        <f t="shared" si="8"/>
        <v>3215</v>
      </c>
      <c r="C501" s="147" t="s">
        <v>463</v>
      </c>
      <c r="D501" s="144">
        <v>1057570.0899999999</v>
      </c>
      <c r="E501" s="144">
        <v>0</v>
      </c>
      <c r="F501" s="144">
        <v>1057570.0899999999</v>
      </c>
      <c r="G501" s="144">
        <v>0</v>
      </c>
      <c r="H501" s="154">
        <v>1057570.0899999999</v>
      </c>
      <c r="I501" s="85"/>
    </row>
    <row r="502" spans="1:9" ht="15.6" x14ac:dyDescent="0.3">
      <c r="A502" s="153" t="s">
        <v>464</v>
      </c>
      <c r="B502" s="170" t="str">
        <f t="shared" si="8"/>
        <v>3303A</v>
      </c>
      <c r="C502" s="161" t="s">
        <v>465</v>
      </c>
      <c r="D502" s="144">
        <v>0</v>
      </c>
      <c r="E502" s="144">
        <v>0</v>
      </c>
      <c r="F502" s="144">
        <v>0</v>
      </c>
      <c r="G502" s="144">
        <v>0</v>
      </c>
      <c r="H502" s="154">
        <v>0</v>
      </c>
      <c r="I502" s="85"/>
    </row>
    <row r="503" spans="1:9" ht="15.6" x14ac:dyDescent="0.3">
      <c r="A503" s="153" t="s">
        <v>466</v>
      </c>
      <c r="B503" s="170" t="str">
        <f t="shared" si="8"/>
        <v>3410</v>
      </c>
      <c r="C503" s="147" t="s">
        <v>467</v>
      </c>
      <c r="D503" s="144">
        <v>3249.79</v>
      </c>
      <c r="E503" s="144">
        <v>0</v>
      </c>
      <c r="F503" s="144">
        <v>3249.79</v>
      </c>
      <c r="G503" s="144">
        <v>0</v>
      </c>
      <c r="H503" s="154">
        <v>3249.79</v>
      </c>
      <c r="I503" s="85"/>
    </row>
    <row r="504" spans="1:9" ht="15.6" x14ac:dyDescent="0.3">
      <c r="A504" s="153" t="s">
        <v>468</v>
      </c>
      <c r="B504" s="170" t="str">
        <f t="shared" si="8"/>
        <v>3509A</v>
      </c>
      <c r="C504" s="147" t="s">
        <v>469</v>
      </c>
      <c r="D504" s="144">
        <v>8048.0099999999984</v>
      </c>
      <c r="E504" s="144">
        <v>0</v>
      </c>
      <c r="F504" s="144">
        <v>8048.0099999999984</v>
      </c>
      <c r="G504" s="144">
        <v>0</v>
      </c>
      <c r="H504" s="154">
        <v>8048.0099999999984</v>
      </c>
      <c r="I504" s="85"/>
    </row>
    <row r="505" spans="1:9" ht="15.6" x14ac:dyDescent="0.3">
      <c r="A505" s="153" t="s">
        <v>470</v>
      </c>
      <c r="B505" s="170" t="str">
        <f t="shared" si="8"/>
        <v>3611</v>
      </c>
      <c r="C505" s="147" t="s">
        <v>471</v>
      </c>
      <c r="D505" s="144">
        <v>54619.979999999996</v>
      </c>
      <c r="E505" s="144">
        <v>0</v>
      </c>
      <c r="F505" s="144">
        <v>54619.979999999996</v>
      </c>
      <c r="G505" s="144">
        <v>0</v>
      </c>
      <c r="H505" s="154">
        <v>54619.979999999996</v>
      </c>
      <c r="I505" s="85"/>
    </row>
    <row r="506" spans="1:9" ht="15.6" x14ac:dyDescent="0.3">
      <c r="A506" s="153" t="s">
        <v>472</v>
      </c>
      <c r="B506" s="170" t="str">
        <f t="shared" si="8"/>
        <v>3730</v>
      </c>
      <c r="C506" s="147" t="s">
        <v>473</v>
      </c>
      <c r="D506" s="144">
        <v>9099.9</v>
      </c>
      <c r="E506" s="144">
        <v>0</v>
      </c>
      <c r="F506" s="144">
        <v>9099.9</v>
      </c>
      <c r="G506" s="144">
        <v>0</v>
      </c>
      <c r="H506" s="154">
        <v>9099.9</v>
      </c>
      <c r="I506" s="85"/>
    </row>
    <row r="507" spans="1:9" ht="15.6" x14ac:dyDescent="0.3">
      <c r="A507" s="153" t="s">
        <v>474</v>
      </c>
      <c r="B507" s="170" t="str">
        <f t="shared" si="8"/>
        <v>3831</v>
      </c>
      <c r="C507" s="147" t="s">
        <v>475</v>
      </c>
      <c r="D507" s="144">
        <v>15188.199999999999</v>
      </c>
      <c r="E507" s="144">
        <v>0</v>
      </c>
      <c r="F507" s="144">
        <v>15188.199999999999</v>
      </c>
      <c r="G507" s="144">
        <v>0</v>
      </c>
      <c r="H507" s="154">
        <v>15188.199999999999</v>
      </c>
      <c r="I507" s="85"/>
    </row>
    <row r="508" spans="1:9" ht="15.6" x14ac:dyDescent="0.3">
      <c r="A508" s="153" t="s">
        <v>476</v>
      </c>
      <c r="B508" s="170" t="str">
        <f t="shared" si="8"/>
        <v>3909A</v>
      </c>
      <c r="C508" s="147" t="s">
        <v>477</v>
      </c>
      <c r="D508" s="144">
        <v>4555.84</v>
      </c>
      <c r="E508" s="144">
        <v>0</v>
      </c>
      <c r="F508" s="144">
        <v>4555.84</v>
      </c>
      <c r="G508" s="144">
        <v>0</v>
      </c>
      <c r="H508" s="154">
        <v>4555.84</v>
      </c>
      <c r="I508" s="85"/>
    </row>
    <row r="509" spans="1:9" ht="15.6" x14ac:dyDescent="0.3">
      <c r="A509" s="153" t="s">
        <v>478</v>
      </c>
      <c r="B509" s="170" t="str">
        <f t="shared" si="8"/>
        <v>4012</v>
      </c>
      <c r="C509" s="147" t="s">
        <v>479</v>
      </c>
      <c r="D509" s="144">
        <v>1441906.6600000001</v>
      </c>
      <c r="E509" s="144">
        <v>0</v>
      </c>
      <c r="F509" s="144">
        <v>1441906.6600000001</v>
      </c>
      <c r="G509" s="144">
        <v>59953.45</v>
      </c>
      <c r="H509" s="154">
        <v>1501860.11</v>
      </c>
      <c r="I509" s="85"/>
    </row>
    <row r="510" spans="1:9" ht="15.6" x14ac:dyDescent="0.3">
      <c r="A510" s="153" t="s">
        <v>478</v>
      </c>
      <c r="B510" s="170" t="str">
        <f t="shared" si="8"/>
        <v>4033</v>
      </c>
      <c r="C510" s="147" t="s">
        <v>480</v>
      </c>
      <c r="D510" s="144">
        <v>118583.36</v>
      </c>
      <c r="E510" s="144">
        <v>0</v>
      </c>
      <c r="F510" s="144">
        <v>118583.36</v>
      </c>
      <c r="G510" s="144">
        <v>0</v>
      </c>
      <c r="H510" s="154">
        <v>118583.36</v>
      </c>
      <c r="I510" s="85"/>
    </row>
    <row r="511" spans="1:9" ht="15.6" x14ac:dyDescent="0.3">
      <c r="A511" s="153" t="s">
        <v>481</v>
      </c>
      <c r="B511" s="170" t="str">
        <f t="shared" si="8"/>
        <v>4110</v>
      </c>
      <c r="C511" s="161" t="s">
        <v>482</v>
      </c>
      <c r="D511" s="144">
        <v>4190268.31</v>
      </c>
      <c r="E511" s="144">
        <v>0</v>
      </c>
      <c r="F511" s="144">
        <v>4190268.31</v>
      </c>
      <c r="G511" s="144">
        <v>0</v>
      </c>
      <c r="H511" s="154">
        <v>4190268.31</v>
      </c>
      <c r="I511" s="85"/>
    </row>
    <row r="512" spans="1:9" ht="15.6" x14ac:dyDescent="0.3">
      <c r="A512" s="153" t="s">
        <v>481</v>
      </c>
      <c r="B512" s="170" t="str">
        <f t="shared" si="8"/>
        <v>4128</v>
      </c>
      <c r="C512" s="161" t="s">
        <v>483</v>
      </c>
      <c r="D512" s="144">
        <v>3015542.1100000003</v>
      </c>
      <c r="E512" s="144">
        <v>0</v>
      </c>
      <c r="F512" s="144">
        <v>3015542.1100000003</v>
      </c>
      <c r="G512" s="144">
        <v>0</v>
      </c>
      <c r="H512" s="154">
        <v>3015542.1100000003</v>
      </c>
      <c r="I512" s="85"/>
    </row>
    <row r="513" spans="1:9" ht="15.6" x14ac:dyDescent="0.3">
      <c r="A513" s="153" t="s">
        <v>481</v>
      </c>
      <c r="B513" s="170" t="str">
        <f t="shared" si="8"/>
        <v>4125</v>
      </c>
      <c r="C513" s="164" t="s">
        <v>484</v>
      </c>
      <c r="D513" s="144">
        <v>0</v>
      </c>
      <c r="E513" s="144">
        <v>0</v>
      </c>
      <c r="F513" s="144">
        <v>0</v>
      </c>
      <c r="G513" s="144">
        <v>0</v>
      </c>
      <c r="H513" s="154">
        <v>0</v>
      </c>
      <c r="I513" s="85"/>
    </row>
    <row r="514" spans="1:9" ht="15.6" x14ac:dyDescent="0.3">
      <c r="A514" s="153" t="s">
        <v>485</v>
      </c>
      <c r="B514" s="170" t="str">
        <f t="shared" si="8"/>
        <v>4210</v>
      </c>
      <c r="C514" s="161" t="s">
        <v>486</v>
      </c>
      <c r="D514" s="144">
        <v>848773.86</v>
      </c>
      <c r="E514" s="144">
        <v>0</v>
      </c>
      <c r="F514" s="144">
        <v>848773.86</v>
      </c>
      <c r="G514" s="144">
        <v>0</v>
      </c>
      <c r="H514" s="154">
        <v>848773.86</v>
      </c>
      <c r="I514" s="85"/>
    </row>
    <row r="515" spans="1:9" ht="15.6" x14ac:dyDescent="0.3">
      <c r="A515" s="153" t="s">
        <v>248</v>
      </c>
      <c r="B515" s="170" t="str">
        <f t="shared" si="8"/>
        <v>4316</v>
      </c>
      <c r="C515" s="161" t="s">
        <v>487</v>
      </c>
      <c r="D515" s="144">
        <v>5981924.25</v>
      </c>
      <c r="E515" s="144">
        <v>0</v>
      </c>
      <c r="F515" s="144">
        <v>5981924.25</v>
      </c>
      <c r="G515" s="144">
        <v>0</v>
      </c>
      <c r="H515" s="154">
        <v>5981924.25</v>
      </c>
      <c r="I515" s="85"/>
    </row>
    <row r="516" spans="1:9" ht="15.6" x14ac:dyDescent="0.3">
      <c r="A516" s="153" t="s">
        <v>248</v>
      </c>
      <c r="B516" s="170" t="str">
        <f t="shared" si="8"/>
        <v>4325</v>
      </c>
      <c r="C516" s="164" t="s">
        <v>488</v>
      </c>
      <c r="D516" s="144">
        <v>0</v>
      </c>
      <c r="E516" s="144">
        <v>0</v>
      </c>
      <c r="F516" s="144">
        <v>0</v>
      </c>
      <c r="G516" s="144">
        <v>0</v>
      </c>
      <c r="H516" s="154">
        <v>0</v>
      </c>
      <c r="I516" s="85"/>
    </row>
    <row r="517" spans="1:9" ht="15.6" x14ac:dyDescent="0.3">
      <c r="A517" s="153" t="s">
        <v>489</v>
      </c>
      <c r="B517" s="170" t="str">
        <f t="shared" si="8"/>
        <v>4435</v>
      </c>
      <c r="C517" s="161" t="s">
        <v>490</v>
      </c>
      <c r="D517" s="144">
        <v>0</v>
      </c>
      <c r="E517" s="144">
        <v>0</v>
      </c>
      <c r="F517" s="144">
        <v>0</v>
      </c>
      <c r="G517" s="144">
        <v>0</v>
      </c>
      <c r="H517" s="154">
        <v>0</v>
      </c>
      <c r="I517" s="85"/>
    </row>
    <row r="518" spans="1:9" ht="15.6" x14ac:dyDescent="0.3">
      <c r="A518" s="153" t="s">
        <v>491</v>
      </c>
      <c r="B518" s="170" t="str">
        <f t="shared" si="8"/>
        <v>4510</v>
      </c>
      <c r="C518" s="161" t="s">
        <v>492</v>
      </c>
      <c r="D518" s="144">
        <v>0</v>
      </c>
      <c r="E518" s="144">
        <v>0</v>
      </c>
      <c r="F518" s="144">
        <v>0</v>
      </c>
      <c r="G518" s="144">
        <v>0</v>
      </c>
      <c r="H518" s="154">
        <v>0</v>
      </c>
      <c r="I518" s="85"/>
    </row>
    <row r="519" spans="1:9" ht="15.6" x14ac:dyDescent="0.3">
      <c r="A519" s="153" t="s">
        <v>493</v>
      </c>
      <c r="B519" s="170" t="str">
        <f t="shared" si="8"/>
        <v>4612</v>
      </c>
      <c r="C519" s="161" t="s">
        <v>494</v>
      </c>
      <c r="D519" s="144">
        <v>1216310.1200000001</v>
      </c>
      <c r="E519" s="144">
        <v>0</v>
      </c>
      <c r="F519" s="144">
        <v>1216310.1200000001</v>
      </c>
      <c r="G519" s="144">
        <v>0</v>
      </c>
      <c r="H519" s="154">
        <v>1216310.1200000001</v>
      </c>
      <c r="I519" s="85"/>
    </row>
    <row r="520" spans="1:9" ht="15.6" x14ac:dyDescent="0.3">
      <c r="A520" s="153" t="s">
        <v>495</v>
      </c>
      <c r="B520" s="170" t="str">
        <f t="shared" si="8"/>
        <v>4711</v>
      </c>
      <c r="C520" s="161" t="s">
        <v>496</v>
      </c>
      <c r="D520" s="144">
        <v>96180.489999999991</v>
      </c>
      <c r="E520" s="144">
        <v>0</v>
      </c>
      <c r="F520" s="144">
        <v>96180.489999999991</v>
      </c>
      <c r="G520" s="144">
        <v>0</v>
      </c>
      <c r="H520" s="154">
        <v>96180.489999999991</v>
      </c>
      <c r="I520" s="85"/>
    </row>
    <row r="521" spans="1:9" ht="15.6" x14ac:dyDescent="0.3">
      <c r="A521" s="153" t="s">
        <v>497</v>
      </c>
      <c r="B521" s="170" t="str">
        <f t="shared" si="8"/>
        <v>4815</v>
      </c>
      <c r="C521" s="161" t="s">
        <v>498</v>
      </c>
      <c r="D521" s="144">
        <v>474090.78</v>
      </c>
      <c r="E521" s="144">
        <v>0</v>
      </c>
      <c r="F521" s="144">
        <v>474090.78</v>
      </c>
      <c r="G521" s="144">
        <v>0</v>
      </c>
      <c r="H521" s="154">
        <v>474090.78</v>
      </c>
      <c r="I521" s="85"/>
    </row>
    <row r="522" spans="1:9" ht="15.6" x14ac:dyDescent="0.3">
      <c r="A522" s="153" t="s">
        <v>499</v>
      </c>
      <c r="B522" s="170" t="str">
        <f t="shared" si="8"/>
        <v>4949</v>
      </c>
      <c r="C522" s="161" t="s">
        <v>500</v>
      </c>
      <c r="D522" s="144">
        <v>0</v>
      </c>
      <c r="E522" s="144">
        <v>0</v>
      </c>
      <c r="F522" s="144">
        <v>0</v>
      </c>
      <c r="G522" s="144">
        <v>0</v>
      </c>
      <c r="H522" s="154">
        <v>0</v>
      </c>
      <c r="I522" s="85"/>
    </row>
    <row r="523" spans="1:9" ht="15.6" x14ac:dyDescent="0.3">
      <c r="A523" s="153" t="s">
        <v>501</v>
      </c>
      <c r="B523" s="170" t="str">
        <f t="shared" si="8"/>
        <v>5019A</v>
      </c>
      <c r="C523" s="161" t="s">
        <v>502</v>
      </c>
      <c r="D523" s="144">
        <v>26037394.419999998</v>
      </c>
      <c r="E523" s="144">
        <v>0</v>
      </c>
      <c r="F523" s="144">
        <v>26037394.419999998</v>
      </c>
      <c r="G523" s="144">
        <v>0</v>
      </c>
      <c r="H523" s="154">
        <v>26037394.419999998</v>
      </c>
      <c r="I523" s="85"/>
    </row>
    <row r="524" spans="1:9" ht="15.6" x14ac:dyDescent="0.3">
      <c r="A524" s="153" t="s">
        <v>503</v>
      </c>
      <c r="B524" s="170" t="str">
        <f t="shared" si="8"/>
        <v>5119A</v>
      </c>
      <c r="C524" s="161" t="s">
        <v>504</v>
      </c>
      <c r="D524" s="144">
        <v>20725479.59</v>
      </c>
      <c r="E524" s="144">
        <v>0</v>
      </c>
      <c r="F524" s="144">
        <v>20725479.59</v>
      </c>
      <c r="G524" s="144">
        <v>0</v>
      </c>
      <c r="H524" s="154">
        <v>20725479.59</v>
      </c>
      <c r="I524" s="85"/>
    </row>
    <row r="525" spans="1:9" ht="15.6" x14ac:dyDescent="0.3">
      <c r="A525" s="153" t="s">
        <v>505</v>
      </c>
      <c r="B525" s="170" t="str">
        <f t="shared" si="8"/>
        <v>5219A</v>
      </c>
      <c r="C525" s="161" t="s">
        <v>506</v>
      </c>
      <c r="D525" s="144">
        <v>1202413.04</v>
      </c>
      <c r="E525" s="144">
        <v>0</v>
      </c>
      <c r="F525" s="144">
        <v>1202413.04</v>
      </c>
      <c r="G525" s="144">
        <v>0</v>
      </c>
      <c r="H525" s="154">
        <v>1202413.04</v>
      </c>
      <c r="I525" s="85"/>
    </row>
    <row r="526" spans="1:9" ht="15.6" x14ac:dyDescent="0.3">
      <c r="A526" s="153" t="s">
        <v>507</v>
      </c>
      <c r="B526" s="170" t="str">
        <f t="shared" si="8"/>
        <v>5319A</v>
      </c>
      <c r="C526" s="161" t="s">
        <v>508</v>
      </c>
      <c r="D526" s="144">
        <v>5512308.4399999995</v>
      </c>
      <c r="E526" s="144">
        <v>0</v>
      </c>
      <c r="F526" s="144">
        <v>5512308.4399999995</v>
      </c>
      <c r="G526" s="144">
        <v>0</v>
      </c>
      <c r="H526" s="154">
        <v>5512308.4399999995</v>
      </c>
      <c r="I526" s="85"/>
    </row>
    <row r="527" spans="1:9" ht="15.6" x14ac:dyDescent="0.3">
      <c r="A527" s="153" t="s">
        <v>270</v>
      </c>
      <c r="B527" s="170" t="str">
        <f t="shared" si="8"/>
        <v>5438</v>
      </c>
      <c r="C527" s="161" t="s">
        <v>509</v>
      </c>
      <c r="D527" s="144">
        <v>17605.79</v>
      </c>
      <c r="E527" s="144">
        <v>0</v>
      </c>
      <c r="F527" s="144">
        <v>17605.79</v>
      </c>
      <c r="G527" s="144">
        <v>0</v>
      </c>
      <c r="H527" s="154">
        <v>17605.79</v>
      </c>
      <c r="I527" s="85"/>
    </row>
    <row r="528" spans="1:9" ht="15.6" x14ac:dyDescent="0.3">
      <c r="A528" s="153" t="s">
        <v>264</v>
      </c>
      <c r="B528" s="170" t="str">
        <f t="shared" si="8"/>
        <v>5526</v>
      </c>
      <c r="C528" s="161" t="s">
        <v>510</v>
      </c>
      <c r="D528" s="144">
        <v>1382103.27</v>
      </c>
      <c r="E528" s="144">
        <v>0</v>
      </c>
      <c r="F528" s="144">
        <v>1382103.27</v>
      </c>
      <c r="G528" s="144">
        <v>0</v>
      </c>
      <c r="H528" s="154">
        <v>1382103.27</v>
      </c>
      <c r="I528" s="85"/>
    </row>
    <row r="529" spans="1:9" ht="15.6" x14ac:dyDescent="0.3">
      <c r="A529" s="153" t="s">
        <v>276</v>
      </c>
      <c r="B529" s="170" t="str">
        <f t="shared" si="8"/>
        <v>5719A</v>
      </c>
      <c r="C529" s="161" t="s">
        <v>511</v>
      </c>
      <c r="D529" s="144">
        <v>0</v>
      </c>
      <c r="E529" s="144">
        <v>0</v>
      </c>
      <c r="F529" s="144">
        <v>0</v>
      </c>
      <c r="G529" s="144">
        <v>0</v>
      </c>
      <c r="H529" s="154">
        <v>0</v>
      </c>
      <c r="I529" s="85"/>
    </row>
    <row r="530" spans="1:9" ht="15.6" x14ac:dyDescent="0.3">
      <c r="A530" s="153" t="s">
        <v>512</v>
      </c>
      <c r="B530" s="170" t="str">
        <f t="shared" si="8"/>
        <v>5819A</v>
      </c>
      <c r="C530" s="161" t="s">
        <v>513</v>
      </c>
      <c r="D530" s="144">
        <v>5430424.5899999999</v>
      </c>
      <c r="E530" s="144">
        <v>0</v>
      </c>
      <c r="F530" s="144">
        <v>5430424.5899999999</v>
      </c>
      <c r="G530" s="144">
        <v>0</v>
      </c>
      <c r="H530" s="154">
        <v>5430424.5899999999</v>
      </c>
      <c r="I530" s="85"/>
    </row>
    <row r="531" spans="1:9" ht="15.6" x14ac:dyDescent="0.3">
      <c r="A531" s="153" t="s">
        <v>512</v>
      </c>
      <c r="B531" s="170" t="str">
        <f t="shared" si="8"/>
        <v>5829</v>
      </c>
      <c r="C531" s="161" t="s">
        <v>514</v>
      </c>
      <c r="D531" s="144">
        <v>0</v>
      </c>
      <c r="E531" s="144">
        <v>0</v>
      </c>
      <c r="F531" s="144">
        <v>0</v>
      </c>
      <c r="G531" s="144">
        <v>0</v>
      </c>
      <c r="H531" s="154">
        <v>0</v>
      </c>
      <c r="I531" s="85"/>
    </row>
    <row r="532" spans="1:9" ht="15.6" x14ac:dyDescent="0.3">
      <c r="A532" s="153" t="s">
        <v>515</v>
      </c>
      <c r="B532" s="170" t="str">
        <f t="shared" si="8"/>
        <v>5919A</v>
      </c>
      <c r="C532" s="161" t="s">
        <v>516</v>
      </c>
      <c r="D532" s="144">
        <v>0</v>
      </c>
      <c r="E532" s="144">
        <v>0</v>
      </c>
      <c r="F532" s="144">
        <v>0</v>
      </c>
      <c r="G532" s="144">
        <v>0</v>
      </c>
      <c r="H532" s="154">
        <v>0</v>
      </c>
      <c r="I532" s="85"/>
    </row>
    <row r="533" spans="1:9" ht="15.6" x14ac:dyDescent="0.3">
      <c r="A533" s="153" t="s">
        <v>274</v>
      </c>
      <c r="B533" s="170" t="str">
        <f t="shared" si="8"/>
        <v>6019A</v>
      </c>
      <c r="C533" s="147" t="s">
        <v>517</v>
      </c>
      <c r="D533" s="144">
        <v>1966479.67</v>
      </c>
      <c r="E533" s="144">
        <v>0</v>
      </c>
      <c r="F533" s="144">
        <v>1966479.67</v>
      </c>
      <c r="G533" s="144">
        <v>0</v>
      </c>
      <c r="H533" s="154">
        <v>1966479.67</v>
      </c>
      <c r="I533" s="85"/>
    </row>
    <row r="534" spans="1:9" ht="15.6" x14ac:dyDescent="0.3">
      <c r="A534" s="153" t="s">
        <v>518</v>
      </c>
      <c r="B534" s="170" t="str">
        <f t="shared" si="8"/>
        <v>6119A</v>
      </c>
      <c r="C534" s="147" t="s">
        <v>519</v>
      </c>
      <c r="D534" s="144">
        <v>1331060.8400000001</v>
      </c>
      <c r="E534" s="144">
        <v>0</v>
      </c>
      <c r="F534" s="144">
        <v>1331060.8400000001</v>
      </c>
      <c r="G534" s="144">
        <v>0</v>
      </c>
      <c r="H534" s="154">
        <v>1331060.8400000001</v>
      </c>
      <c r="I534" s="85"/>
    </row>
    <row r="535" spans="1:9" ht="15.6" x14ac:dyDescent="0.3">
      <c r="A535" s="153" t="s">
        <v>520</v>
      </c>
      <c r="B535" s="170" t="str">
        <f t="shared" si="8"/>
        <v>6249</v>
      </c>
      <c r="C535" s="161" t="s">
        <v>521</v>
      </c>
      <c r="D535" s="144">
        <v>147214.06999999998</v>
      </c>
      <c r="E535" s="144">
        <v>0</v>
      </c>
      <c r="F535" s="144">
        <v>147214.06999999998</v>
      </c>
      <c r="G535" s="144">
        <v>0</v>
      </c>
      <c r="H535" s="154">
        <v>147214.06999999998</v>
      </c>
      <c r="I535" s="85"/>
    </row>
    <row r="536" spans="1:9" ht="15.6" x14ac:dyDescent="0.3">
      <c r="A536" s="153" t="s">
        <v>522</v>
      </c>
      <c r="B536" s="170" t="str">
        <f t="shared" si="8"/>
        <v>6329</v>
      </c>
      <c r="C536" s="161" t="s">
        <v>523</v>
      </c>
      <c r="D536" s="144">
        <v>101914.51999999999</v>
      </c>
      <c r="E536" s="144">
        <v>0</v>
      </c>
      <c r="F536" s="144">
        <v>101914.51999999999</v>
      </c>
      <c r="G536" s="144">
        <v>0</v>
      </c>
      <c r="H536" s="154">
        <v>101914.51999999999</v>
      </c>
      <c r="I536" s="85"/>
    </row>
    <row r="537" spans="1:9" ht="15.6" x14ac:dyDescent="0.3">
      <c r="A537" s="153" t="s">
        <v>524</v>
      </c>
      <c r="B537" s="170" t="str">
        <f t="shared" ref="B537:B569" si="9">C537</f>
        <v>6407</v>
      </c>
      <c r="C537" s="161" t="s">
        <v>525</v>
      </c>
      <c r="D537" s="144">
        <v>51957.16</v>
      </c>
      <c r="E537" s="144">
        <v>0</v>
      </c>
      <c r="F537" s="144">
        <v>51957.16</v>
      </c>
      <c r="G537" s="144">
        <v>6066045.1600000001</v>
      </c>
      <c r="H537" s="154">
        <v>6118002.3200000003</v>
      </c>
      <c r="I537" s="85"/>
    </row>
    <row r="538" spans="1:9" ht="15.6" x14ac:dyDescent="0.3">
      <c r="A538" s="153" t="s">
        <v>526</v>
      </c>
      <c r="B538" s="170" t="str">
        <f t="shared" si="9"/>
        <v>6519A</v>
      </c>
      <c r="C538" s="161" t="s">
        <v>527</v>
      </c>
      <c r="D538" s="144">
        <v>0</v>
      </c>
      <c r="E538" s="144">
        <v>0</v>
      </c>
      <c r="F538" s="144">
        <v>0</v>
      </c>
      <c r="G538" s="144">
        <v>0</v>
      </c>
      <c r="H538" s="154">
        <v>0</v>
      </c>
      <c r="I538" s="85"/>
    </row>
    <row r="539" spans="1:9" ht="15.6" x14ac:dyDescent="0.3">
      <c r="A539" s="153" t="s">
        <v>528</v>
      </c>
      <c r="B539" s="170" t="str">
        <f t="shared" si="9"/>
        <v>6619A</v>
      </c>
      <c r="C539" s="161" t="s">
        <v>529</v>
      </c>
      <c r="D539" s="144">
        <v>123297.20999999999</v>
      </c>
      <c r="E539" s="144">
        <v>0</v>
      </c>
      <c r="F539" s="144">
        <v>123297.20999999999</v>
      </c>
      <c r="G539" s="144">
        <v>0</v>
      </c>
      <c r="H539" s="154">
        <v>123297.20999999999</v>
      </c>
      <c r="I539" s="85"/>
    </row>
    <row r="540" spans="1:9" ht="15.6" x14ac:dyDescent="0.3">
      <c r="A540" s="153" t="s">
        <v>530</v>
      </c>
      <c r="B540" s="170" t="str">
        <f t="shared" si="9"/>
        <v>6709A</v>
      </c>
      <c r="C540" s="161" t="s">
        <v>531</v>
      </c>
      <c r="D540" s="144">
        <v>53515.97</v>
      </c>
      <c r="E540" s="144">
        <v>0</v>
      </c>
      <c r="F540" s="144">
        <v>53515.97</v>
      </c>
      <c r="G540" s="144">
        <v>0</v>
      </c>
      <c r="H540" s="154">
        <v>53515.97</v>
      </c>
      <c r="I540" s="85"/>
    </row>
    <row r="541" spans="1:9" ht="15.6" x14ac:dyDescent="0.3">
      <c r="A541" s="153" t="s">
        <v>530</v>
      </c>
      <c r="B541" s="170" t="str">
        <f t="shared" si="9"/>
        <v>6733</v>
      </c>
      <c r="C541" s="161" t="s">
        <v>532</v>
      </c>
      <c r="D541" s="144">
        <v>6116.62</v>
      </c>
      <c r="E541" s="144">
        <v>0</v>
      </c>
      <c r="F541" s="144">
        <v>6116.62</v>
      </c>
      <c r="G541" s="144">
        <v>0</v>
      </c>
      <c r="H541" s="154">
        <v>6116.62</v>
      </c>
      <c r="I541" s="85"/>
    </row>
    <row r="542" spans="1:9" ht="15.6" x14ac:dyDescent="0.3">
      <c r="A542" s="153" t="s">
        <v>533</v>
      </c>
      <c r="B542" s="170">
        <f t="shared" si="9"/>
        <v>6840</v>
      </c>
      <c r="C542" s="161">
        <v>6840</v>
      </c>
      <c r="D542" s="144">
        <v>56181.599999999991</v>
      </c>
      <c r="E542" s="144">
        <v>0</v>
      </c>
      <c r="F542" s="144">
        <v>56181.599999999991</v>
      </c>
      <c r="G542" s="144">
        <v>0</v>
      </c>
      <c r="H542" s="154">
        <v>56181.599999999991</v>
      </c>
      <c r="I542" s="85"/>
    </row>
    <row r="543" spans="1:9" ht="15.6" x14ac:dyDescent="0.3">
      <c r="A543" s="153" t="s">
        <v>592</v>
      </c>
      <c r="B543" s="170">
        <f t="shared" si="9"/>
        <v>6940</v>
      </c>
      <c r="C543" s="161">
        <v>6940</v>
      </c>
      <c r="D543" s="144">
        <v>0</v>
      </c>
      <c r="E543" s="144">
        <v>0</v>
      </c>
      <c r="F543" s="144">
        <v>0</v>
      </c>
      <c r="G543" s="144">
        <v>0</v>
      </c>
      <c r="H543" s="154">
        <v>0</v>
      </c>
      <c r="I543" s="85"/>
    </row>
    <row r="544" spans="1:9" ht="15.6" x14ac:dyDescent="0.3">
      <c r="A544" s="153" t="s">
        <v>535</v>
      </c>
      <c r="B544" s="170" t="str">
        <f t="shared" si="9"/>
        <v>7208</v>
      </c>
      <c r="C544" s="161" t="s">
        <v>536</v>
      </c>
      <c r="D544" s="144">
        <v>200330.74</v>
      </c>
      <c r="E544" s="144">
        <v>0</v>
      </c>
      <c r="F544" s="144">
        <v>200330.74</v>
      </c>
      <c r="G544" s="144">
        <v>0</v>
      </c>
      <c r="H544" s="154">
        <v>200330.74</v>
      </c>
      <c r="I544" s="85"/>
    </row>
    <row r="545" spans="1:9" ht="15.6" x14ac:dyDescent="0.3">
      <c r="A545" s="153" t="s">
        <v>347</v>
      </c>
      <c r="B545" s="170" t="str">
        <f t="shared" si="9"/>
        <v>7305A</v>
      </c>
      <c r="C545" s="161" t="s">
        <v>537</v>
      </c>
      <c r="D545" s="144">
        <v>0</v>
      </c>
      <c r="E545" s="144">
        <v>0</v>
      </c>
      <c r="F545" s="144">
        <v>0</v>
      </c>
      <c r="G545" s="144">
        <v>0</v>
      </c>
      <c r="H545" s="154">
        <v>0</v>
      </c>
      <c r="I545" s="85"/>
    </row>
    <row r="546" spans="1:9" ht="15.6" x14ac:dyDescent="0.3">
      <c r="A546" s="153" t="s">
        <v>538</v>
      </c>
      <c r="B546" s="170" t="str">
        <f t="shared" si="9"/>
        <v>7405A</v>
      </c>
      <c r="C546" s="161" t="s">
        <v>539</v>
      </c>
      <c r="D546" s="144">
        <v>1693443.05</v>
      </c>
      <c r="E546" s="144">
        <v>0</v>
      </c>
      <c r="F546" s="144">
        <v>1693443.05</v>
      </c>
      <c r="G546" s="144">
        <v>0</v>
      </c>
      <c r="H546" s="154">
        <v>1693443.05</v>
      </c>
      <c r="I546" s="85"/>
    </row>
    <row r="547" spans="1:9" ht="15.6" x14ac:dyDescent="0.3">
      <c r="A547" s="153" t="s">
        <v>538</v>
      </c>
      <c r="B547" s="170" t="str">
        <f t="shared" si="9"/>
        <v>7425</v>
      </c>
      <c r="C547" s="164" t="s">
        <v>540</v>
      </c>
      <c r="D547" s="144">
        <v>0</v>
      </c>
      <c r="E547" s="144">
        <v>0</v>
      </c>
      <c r="F547" s="144">
        <v>0</v>
      </c>
      <c r="G547" s="144">
        <v>0</v>
      </c>
      <c r="H547" s="154">
        <v>0</v>
      </c>
      <c r="I547" s="85"/>
    </row>
    <row r="548" spans="1:9" ht="15.6" x14ac:dyDescent="0.3">
      <c r="A548" s="153" t="s">
        <v>541</v>
      </c>
      <c r="B548" s="170" t="str">
        <f t="shared" si="9"/>
        <v>7538</v>
      </c>
      <c r="C548" s="147" t="s">
        <v>542</v>
      </c>
      <c r="D548" s="144">
        <v>110273.37000000001</v>
      </c>
      <c r="E548" s="144">
        <v>0</v>
      </c>
      <c r="F548" s="144">
        <v>110273.37000000001</v>
      </c>
      <c r="G548" s="144">
        <v>0</v>
      </c>
      <c r="H548" s="154">
        <v>110273.37000000001</v>
      </c>
      <c r="I548" s="85"/>
    </row>
    <row r="549" spans="1:9" ht="15.6" x14ac:dyDescent="0.3">
      <c r="A549" s="153" t="s">
        <v>541</v>
      </c>
      <c r="B549" s="170" t="str">
        <f t="shared" si="9"/>
        <v>7525</v>
      </c>
      <c r="C549" s="162" t="s">
        <v>543</v>
      </c>
      <c r="D549" s="144">
        <v>0</v>
      </c>
      <c r="E549" s="144">
        <v>0</v>
      </c>
      <c r="F549" s="144">
        <v>0</v>
      </c>
      <c r="G549" s="144">
        <v>0</v>
      </c>
      <c r="H549" s="154">
        <v>0</v>
      </c>
      <c r="I549" s="85"/>
    </row>
    <row r="550" spans="1:9" ht="15.6" x14ac:dyDescent="0.3">
      <c r="A550" s="153" t="s">
        <v>544</v>
      </c>
      <c r="B550" s="170" t="str">
        <f t="shared" si="9"/>
        <v>7932</v>
      </c>
      <c r="C550" s="161" t="s">
        <v>545</v>
      </c>
      <c r="D550" s="144">
        <v>8216.74</v>
      </c>
      <c r="E550" s="144">
        <v>0</v>
      </c>
      <c r="F550" s="144">
        <v>8216.74</v>
      </c>
      <c r="G550" s="144">
        <v>0</v>
      </c>
      <c r="H550" s="154">
        <v>8216.74</v>
      </c>
      <c r="I550" s="85"/>
    </row>
    <row r="551" spans="1:9" ht="15.6" x14ac:dyDescent="0.3">
      <c r="A551" s="153" t="s">
        <v>546</v>
      </c>
      <c r="B551" s="170">
        <f t="shared" si="9"/>
        <v>8040</v>
      </c>
      <c r="C551" s="161">
        <v>8040</v>
      </c>
      <c r="D551" s="144">
        <v>2589.94</v>
      </c>
      <c r="E551" s="144">
        <v>0</v>
      </c>
      <c r="F551" s="144">
        <v>2589.94</v>
      </c>
      <c r="G551" s="144">
        <v>0</v>
      </c>
      <c r="H551" s="154">
        <v>2589.94</v>
      </c>
      <c r="I551" s="85"/>
    </row>
    <row r="552" spans="1:9" ht="15.6" x14ac:dyDescent="0.3">
      <c r="A552" s="153" t="s">
        <v>548</v>
      </c>
      <c r="B552" s="170" t="str">
        <f t="shared" si="9"/>
        <v>8132</v>
      </c>
      <c r="C552" s="161" t="s">
        <v>549</v>
      </c>
      <c r="D552" s="144">
        <v>2830.22</v>
      </c>
      <c r="E552" s="144">
        <v>0</v>
      </c>
      <c r="F552" s="144">
        <v>2830.22</v>
      </c>
      <c r="G552" s="144">
        <v>120314</v>
      </c>
      <c r="H552" s="154">
        <v>123144.22</v>
      </c>
      <c r="I552" s="85"/>
    </row>
    <row r="553" spans="1:9" ht="15.6" x14ac:dyDescent="0.3">
      <c r="A553" s="165" t="s">
        <v>550</v>
      </c>
      <c r="B553" s="170" t="str">
        <f t="shared" si="9"/>
        <v>8340</v>
      </c>
      <c r="C553" s="161" t="s">
        <v>551</v>
      </c>
      <c r="D553" s="144">
        <v>436.74</v>
      </c>
      <c r="E553" s="144">
        <v>0</v>
      </c>
      <c r="F553" s="144">
        <v>436.74</v>
      </c>
      <c r="G553" s="144">
        <v>0</v>
      </c>
      <c r="H553" s="154">
        <v>436.74</v>
      </c>
      <c r="I553" s="85"/>
    </row>
    <row r="554" spans="1:9" ht="15.6" x14ac:dyDescent="0.3">
      <c r="A554" s="153" t="s">
        <v>333</v>
      </c>
      <c r="B554" s="170" t="str">
        <f t="shared" si="9"/>
        <v>8440</v>
      </c>
      <c r="C554" s="161" t="s">
        <v>552</v>
      </c>
      <c r="D554" s="144">
        <v>376.5</v>
      </c>
      <c r="E554" s="144">
        <v>0</v>
      </c>
      <c r="F554" s="144">
        <v>376.5</v>
      </c>
      <c r="G554" s="144">
        <v>0</v>
      </c>
      <c r="H554" s="154">
        <v>376.5</v>
      </c>
      <c r="I554" s="85"/>
    </row>
    <row r="555" spans="1:9" ht="15.6" x14ac:dyDescent="0.3">
      <c r="A555" s="153" t="s">
        <v>553</v>
      </c>
      <c r="B555" s="170" t="str">
        <f t="shared" si="9"/>
        <v>8809A</v>
      </c>
      <c r="C555" s="161" t="s">
        <v>554</v>
      </c>
      <c r="D555" s="144">
        <v>19747.789999999997</v>
      </c>
      <c r="E555" s="144">
        <v>0</v>
      </c>
      <c r="F555" s="144">
        <v>19747.789999999997</v>
      </c>
      <c r="G555" s="144">
        <v>0</v>
      </c>
      <c r="H555" s="154">
        <v>19747.789999999997</v>
      </c>
      <c r="I555" s="85"/>
    </row>
    <row r="556" spans="1:9" ht="15.6" x14ac:dyDescent="0.3">
      <c r="A556" s="153" t="s">
        <v>555</v>
      </c>
      <c r="B556" s="170" t="str">
        <f t="shared" si="9"/>
        <v>9040</v>
      </c>
      <c r="C556" s="147" t="s">
        <v>556</v>
      </c>
      <c r="D556" s="144">
        <v>17.239999999999998</v>
      </c>
      <c r="E556" s="144">
        <v>0</v>
      </c>
      <c r="F556" s="144">
        <v>17.239999999999998</v>
      </c>
      <c r="G556" s="144">
        <v>0</v>
      </c>
      <c r="H556" s="154">
        <v>17.239999999999998</v>
      </c>
      <c r="I556" s="85"/>
    </row>
    <row r="557" spans="1:9" ht="15.6" x14ac:dyDescent="0.3">
      <c r="A557" s="153" t="s">
        <v>557</v>
      </c>
      <c r="B557" s="170" t="str">
        <f t="shared" si="9"/>
        <v>9201A</v>
      </c>
      <c r="C557" s="147" t="s">
        <v>558</v>
      </c>
      <c r="D557" s="144">
        <v>135165.97999999998</v>
      </c>
      <c r="E557" s="144">
        <v>0</v>
      </c>
      <c r="F557" s="144">
        <v>135165.97999999998</v>
      </c>
      <c r="G557" s="144">
        <v>0</v>
      </c>
      <c r="H557" s="154">
        <v>135165.97999999998</v>
      </c>
      <c r="I557" s="85"/>
    </row>
    <row r="558" spans="1:9" ht="15.6" x14ac:dyDescent="0.3">
      <c r="A558" s="153" t="s">
        <v>559</v>
      </c>
      <c r="B558" s="170" t="str">
        <f t="shared" si="9"/>
        <v>9301A</v>
      </c>
      <c r="C558" s="147" t="s">
        <v>560</v>
      </c>
      <c r="D558" s="144">
        <v>164186.91</v>
      </c>
      <c r="E558" s="144">
        <v>0</v>
      </c>
      <c r="F558" s="144">
        <v>164186.91</v>
      </c>
      <c r="G558" s="144">
        <v>0</v>
      </c>
      <c r="H558" s="154">
        <v>164186.91</v>
      </c>
      <c r="I558" s="85"/>
    </row>
    <row r="559" spans="1:9" ht="15.6" x14ac:dyDescent="0.3">
      <c r="A559" s="153" t="s">
        <v>561</v>
      </c>
      <c r="B559" s="170" t="str">
        <f t="shared" si="9"/>
        <v>9449</v>
      </c>
      <c r="C559" s="147" t="s">
        <v>562</v>
      </c>
      <c r="D559" s="144">
        <v>20947.61</v>
      </c>
      <c r="E559" s="144">
        <v>0</v>
      </c>
      <c r="F559" s="144">
        <v>20947.61</v>
      </c>
      <c r="G559" s="144">
        <v>0</v>
      </c>
      <c r="H559" s="154">
        <v>20947.61</v>
      </c>
      <c r="I559" s="85"/>
    </row>
    <row r="560" spans="1:9" ht="15.6" x14ac:dyDescent="0.3">
      <c r="A560" s="153" t="s">
        <v>563</v>
      </c>
      <c r="B560" s="170" t="str">
        <f t="shared" si="9"/>
        <v>9618A</v>
      </c>
      <c r="C560" s="147" t="s">
        <v>564</v>
      </c>
      <c r="D560" s="144">
        <v>0</v>
      </c>
      <c r="E560" s="144">
        <v>0</v>
      </c>
      <c r="F560" s="144">
        <v>0</v>
      </c>
      <c r="G560" s="144">
        <v>0</v>
      </c>
      <c r="H560" s="154">
        <v>0</v>
      </c>
      <c r="I560" s="85"/>
    </row>
    <row r="561" spans="1:9" ht="15.6" x14ac:dyDescent="0.3">
      <c r="A561" s="153" t="s">
        <v>566</v>
      </c>
      <c r="B561" s="170" t="str">
        <f t="shared" si="9"/>
        <v>9818A</v>
      </c>
      <c r="C561" s="162" t="s">
        <v>565</v>
      </c>
      <c r="D561" s="144">
        <v>308652663.76999998</v>
      </c>
      <c r="E561" s="144">
        <v>14240843.390000045</v>
      </c>
      <c r="F561" s="144">
        <v>322893507.16000003</v>
      </c>
      <c r="G561" s="144">
        <v>0</v>
      </c>
      <c r="H561" s="154">
        <v>322893507.16000003</v>
      </c>
      <c r="I561" s="85"/>
    </row>
    <row r="562" spans="1:9" ht="15.6" x14ac:dyDescent="0.3">
      <c r="A562" s="153" t="s">
        <v>567</v>
      </c>
      <c r="B562" s="170" t="str">
        <f t="shared" si="9"/>
        <v>BB49</v>
      </c>
      <c r="C562" s="147" t="s">
        <v>568</v>
      </c>
      <c r="D562" s="144">
        <v>0</v>
      </c>
      <c r="E562" s="144">
        <v>0</v>
      </c>
      <c r="F562" s="144">
        <v>0</v>
      </c>
      <c r="G562" s="144">
        <v>0</v>
      </c>
      <c r="H562" s="154">
        <v>0</v>
      </c>
      <c r="I562" s="85"/>
    </row>
    <row r="563" spans="1:9" ht="15.6" x14ac:dyDescent="0.3">
      <c r="A563" s="153" t="s">
        <v>569</v>
      </c>
      <c r="B563" s="170" t="str">
        <f t="shared" si="9"/>
        <v>AA</v>
      </c>
      <c r="C563" s="145" t="s">
        <v>570</v>
      </c>
      <c r="D563" s="144"/>
      <c r="E563" s="144">
        <v>0</v>
      </c>
      <c r="F563" s="144">
        <v>0</v>
      </c>
      <c r="G563" s="144">
        <v>0</v>
      </c>
      <c r="H563" s="154">
        <v>0</v>
      </c>
      <c r="I563" s="85"/>
    </row>
    <row r="564" spans="1:9" ht="15.6" x14ac:dyDescent="0.3">
      <c r="A564" s="153" t="s">
        <v>571</v>
      </c>
      <c r="B564" s="170" t="str">
        <f t="shared" si="9"/>
        <v>BB</v>
      </c>
      <c r="C564" s="145" t="s">
        <v>587</v>
      </c>
      <c r="D564" s="144"/>
      <c r="E564" s="144">
        <v>0</v>
      </c>
      <c r="F564" s="144">
        <v>0</v>
      </c>
      <c r="G564" s="144">
        <v>27973.16</v>
      </c>
      <c r="H564" s="154">
        <v>27973.16</v>
      </c>
      <c r="I564" s="85"/>
    </row>
    <row r="565" spans="1:9" ht="15.6" x14ac:dyDescent="0.3">
      <c r="A565" s="153" t="s">
        <v>572</v>
      </c>
      <c r="B565" s="170" t="str">
        <f t="shared" si="9"/>
        <v>CC</v>
      </c>
      <c r="C565" s="145" t="s">
        <v>588</v>
      </c>
      <c r="D565" s="144"/>
      <c r="E565" s="144">
        <v>0</v>
      </c>
      <c r="F565" s="144">
        <v>0</v>
      </c>
      <c r="G565" s="144">
        <v>16079784.700000003</v>
      </c>
      <c r="H565" s="154">
        <v>16079784.700000003</v>
      </c>
      <c r="I565" s="85"/>
    </row>
    <row r="566" spans="1:9" ht="15.6" x14ac:dyDescent="0.3">
      <c r="A566" s="153" t="s">
        <v>299</v>
      </c>
      <c r="B566" s="170" t="str">
        <f t="shared" si="9"/>
        <v>DD</v>
      </c>
      <c r="C566" s="145" t="s">
        <v>589</v>
      </c>
      <c r="D566" s="144"/>
      <c r="E566" s="144">
        <v>0</v>
      </c>
      <c r="F566" s="144">
        <v>0</v>
      </c>
      <c r="G566" s="144">
        <v>1039940.2</v>
      </c>
      <c r="H566" s="154">
        <v>1039940.2</v>
      </c>
      <c r="I566" s="85"/>
    </row>
    <row r="567" spans="1:9" ht="15.6" x14ac:dyDescent="0.3">
      <c r="A567" s="153" t="s">
        <v>300</v>
      </c>
      <c r="B567" s="170" t="str">
        <f t="shared" si="9"/>
        <v>QQ</v>
      </c>
      <c r="C567" s="147" t="s">
        <v>573</v>
      </c>
      <c r="D567" s="144"/>
      <c r="E567" s="144">
        <v>0</v>
      </c>
      <c r="F567" s="144">
        <v>0</v>
      </c>
      <c r="G567" s="144">
        <v>0</v>
      </c>
      <c r="H567" s="154">
        <v>0</v>
      </c>
      <c r="I567" s="85"/>
    </row>
    <row r="568" spans="1:9" ht="15.6" x14ac:dyDescent="0.3">
      <c r="A568" s="153" t="s">
        <v>574</v>
      </c>
      <c r="B568" s="170" t="str">
        <f t="shared" si="9"/>
        <v>EE</v>
      </c>
      <c r="C568" s="145" t="s">
        <v>590</v>
      </c>
      <c r="D568" s="144"/>
      <c r="E568" s="144">
        <v>0</v>
      </c>
      <c r="F568" s="144">
        <v>0</v>
      </c>
      <c r="G568" s="144">
        <v>0</v>
      </c>
      <c r="H568" s="154">
        <v>0</v>
      </c>
      <c r="I568" s="85"/>
    </row>
    <row r="569" spans="1:9" ht="15.6" x14ac:dyDescent="0.3">
      <c r="A569" s="153" t="s">
        <v>575</v>
      </c>
      <c r="B569" s="170" t="str">
        <f t="shared" si="9"/>
        <v>RB</v>
      </c>
      <c r="C569" s="145" t="s">
        <v>576</v>
      </c>
      <c r="D569" s="144"/>
      <c r="E569" s="144">
        <v>0</v>
      </c>
      <c r="F569" s="144">
        <v>0</v>
      </c>
      <c r="G569" s="144">
        <v>0</v>
      </c>
      <c r="H569" s="154">
        <v>0</v>
      </c>
      <c r="I569" s="85"/>
    </row>
    <row r="570" spans="1:9" ht="15.6" x14ac:dyDescent="0.3">
      <c r="A570" s="153"/>
      <c r="B570" s="170"/>
      <c r="C570" s="158"/>
      <c r="D570" s="148" t="s">
        <v>577</v>
      </c>
      <c r="E570" s="148" t="s">
        <v>577</v>
      </c>
      <c r="F570" s="148" t="s">
        <v>577</v>
      </c>
      <c r="G570" s="148" t="s">
        <v>577</v>
      </c>
      <c r="H570" s="166" t="s">
        <v>577</v>
      </c>
      <c r="I570" s="85"/>
    </row>
    <row r="571" spans="1:9" ht="15.6" x14ac:dyDescent="0.3">
      <c r="A571" s="153" t="s">
        <v>578</v>
      </c>
      <c r="B571" s="170"/>
      <c r="C571" s="158"/>
      <c r="D571" s="144">
        <v>510044592.49000001</v>
      </c>
      <c r="E571" s="144">
        <v>14356320.980000045</v>
      </c>
      <c r="F571" s="144">
        <v>524400913.47000009</v>
      </c>
      <c r="G571" s="144">
        <v>24055010.670000002</v>
      </c>
      <c r="H571" s="154">
        <v>548455924.14000022</v>
      </c>
      <c r="I571" s="85"/>
    </row>
    <row r="572" spans="1:9" ht="15.6" x14ac:dyDescent="0.3">
      <c r="A572" s="153"/>
      <c r="B572" s="170"/>
      <c r="C572" s="144"/>
      <c r="D572" s="148" t="s">
        <v>397</v>
      </c>
      <c r="E572" s="148" t="s">
        <v>397</v>
      </c>
      <c r="F572" s="148" t="s">
        <v>397</v>
      </c>
      <c r="G572" s="148" t="s">
        <v>397</v>
      </c>
      <c r="H572" s="166" t="s">
        <v>397</v>
      </c>
      <c r="I572" s="85"/>
    </row>
    <row r="573" spans="1:9" ht="15.6" x14ac:dyDescent="0.3">
      <c r="A573" s="153"/>
      <c r="B573" s="170"/>
      <c r="C573" s="144"/>
      <c r="D573" s="144"/>
      <c r="E573" s="144"/>
      <c r="F573" s="144"/>
      <c r="G573" s="144"/>
      <c r="H573" s="154"/>
      <c r="I573" s="85"/>
    </row>
    <row r="574" spans="1:9" ht="15.6" x14ac:dyDescent="0.3">
      <c r="A574" s="153"/>
      <c r="B574" s="170"/>
      <c r="C574" s="144"/>
      <c r="D574" s="144"/>
      <c r="E574" s="144"/>
      <c r="F574" s="144"/>
      <c r="G574" s="144"/>
      <c r="H574" s="154">
        <v>225562416.9800002</v>
      </c>
      <c r="I574" s="85"/>
    </row>
    <row r="575" spans="1:9" ht="15.6" x14ac:dyDescent="0.3">
      <c r="A575" s="153"/>
      <c r="B575" s="170"/>
      <c r="C575" s="144"/>
      <c r="D575" s="144"/>
      <c r="E575" s="144"/>
      <c r="F575" s="144"/>
      <c r="G575" s="144"/>
      <c r="H575" s="154"/>
      <c r="I575" s="85"/>
    </row>
    <row r="576" spans="1:9" ht="15.6" x14ac:dyDescent="0.3">
      <c r="A576" s="153"/>
      <c r="B576" s="170"/>
      <c r="C576" s="144"/>
      <c r="D576" s="144"/>
      <c r="E576" s="144"/>
      <c r="F576" s="144"/>
      <c r="G576" s="144"/>
      <c r="H576" s="154"/>
      <c r="I576" s="85"/>
    </row>
    <row r="577" spans="1:11" ht="15.6" x14ac:dyDescent="0.3">
      <c r="A577" s="153"/>
      <c r="B577" s="170"/>
      <c r="C577" s="144"/>
      <c r="D577" s="144"/>
      <c r="E577" s="144"/>
      <c r="F577" s="144"/>
      <c r="G577" s="144"/>
      <c r="H577" s="154"/>
      <c r="I577" s="85"/>
    </row>
    <row r="578" spans="1:11" ht="16.2" thickBot="1" x14ac:dyDescent="0.35">
      <c r="A578" s="167"/>
      <c r="B578" s="183"/>
      <c r="C578" s="168"/>
      <c r="D578" s="168"/>
      <c r="E578" s="168"/>
      <c r="F578" s="168"/>
      <c r="G578" s="168" t="s">
        <v>579</v>
      </c>
      <c r="H578" s="169">
        <v>0</v>
      </c>
      <c r="I578" s="85"/>
    </row>
    <row r="579" spans="1:11" ht="15.6" x14ac:dyDescent="0.3">
      <c r="A579" s="144"/>
      <c r="B579" s="170"/>
      <c r="C579" s="144"/>
      <c r="D579" s="144"/>
      <c r="E579" s="144"/>
      <c r="F579" s="144"/>
      <c r="G579" s="144"/>
      <c r="H579" s="144"/>
      <c r="I579" s="85"/>
    </row>
    <row r="580" spans="1:11" ht="16.2" thickBot="1" x14ac:dyDescent="0.35">
      <c r="A580" s="144"/>
      <c r="B580" s="170"/>
      <c r="C580" s="144"/>
      <c r="D580" s="144"/>
      <c r="E580" s="144"/>
      <c r="F580" s="144"/>
      <c r="G580" s="144"/>
      <c r="H580" s="144"/>
      <c r="I580" s="85"/>
    </row>
    <row r="581" spans="1:11" ht="15.6" x14ac:dyDescent="0.3">
      <c r="A581" s="150"/>
      <c r="B581" s="182"/>
      <c r="C581" s="151"/>
      <c r="D581" s="151" t="s">
        <v>394</v>
      </c>
      <c r="E581" s="151"/>
      <c r="F581" s="151"/>
      <c r="G581" s="151"/>
      <c r="H581" s="152"/>
      <c r="I581" s="85"/>
    </row>
    <row r="582" spans="1:11" ht="15.6" x14ac:dyDescent="0.3">
      <c r="A582" s="153"/>
      <c r="B582" s="170"/>
      <c r="C582" s="144"/>
      <c r="D582" s="144" t="s">
        <v>582</v>
      </c>
      <c r="E582" s="144"/>
      <c r="F582" s="144"/>
      <c r="G582" s="144"/>
      <c r="H582" s="154"/>
      <c r="I582" s="85"/>
    </row>
    <row r="583" spans="1:11" ht="15.6" x14ac:dyDescent="0.3">
      <c r="A583" s="153" t="s">
        <v>595</v>
      </c>
      <c r="B583" s="170"/>
      <c r="C583" s="144"/>
      <c r="D583" s="144"/>
      <c r="E583" s="149" t="s">
        <v>396</v>
      </c>
      <c r="F583" s="144"/>
      <c r="G583" s="144"/>
      <c r="H583" s="154"/>
      <c r="I583" s="85"/>
    </row>
    <row r="584" spans="1:11" ht="15.6" x14ac:dyDescent="0.3">
      <c r="A584" s="155" t="s">
        <v>397</v>
      </c>
      <c r="B584" s="170"/>
      <c r="C584" s="156" t="s">
        <v>397</v>
      </c>
      <c r="D584" s="156" t="s">
        <v>397</v>
      </c>
      <c r="E584" s="156" t="s">
        <v>397</v>
      </c>
      <c r="F584" s="156" t="s">
        <v>397</v>
      </c>
      <c r="G584" s="156" t="s">
        <v>397</v>
      </c>
      <c r="H584" s="157" t="s">
        <v>397</v>
      </c>
      <c r="I584" s="85"/>
    </row>
    <row r="585" spans="1:11" ht="15.6" x14ac:dyDescent="0.3">
      <c r="A585" s="153" t="s">
        <v>398</v>
      </c>
      <c r="B585" s="170"/>
      <c r="C585" s="158"/>
      <c r="D585" s="146" t="s">
        <v>185</v>
      </c>
      <c r="E585" s="146" t="s">
        <v>185</v>
      </c>
      <c r="F585" s="146" t="s">
        <v>399</v>
      </c>
      <c r="G585" s="146" t="s">
        <v>185</v>
      </c>
      <c r="H585" s="159" t="s">
        <v>400</v>
      </c>
      <c r="I585" s="85"/>
    </row>
    <row r="586" spans="1:11" ht="15.6" x14ac:dyDescent="0.3">
      <c r="A586" s="153"/>
      <c r="B586" s="170"/>
      <c r="C586" s="158"/>
      <c r="D586" s="146" t="s">
        <v>401</v>
      </c>
      <c r="E586" s="146" t="s">
        <v>402</v>
      </c>
      <c r="F586" s="146" t="s">
        <v>402</v>
      </c>
      <c r="G586" s="146" t="s">
        <v>403</v>
      </c>
      <c r="H586" s="159" t="s">
        <v>404</v>
      </c>
      <c r="I586" s="85"/>
    </row>
    <row r="587" spans="1:11" ht="15.6" x14ac:dyDescent="0.3">
      <c r="A587" s="153"/>
      <c r="B587" s="170"/>
      <c r="C587" s="158"/>
      <c r="D587" s="146" t="s">
        <v>405</v>
      </c>
      <c r="E587" s="146" t="s">
        <v>406</v>
      </c>
      <c r="F587" s="144"/>
      <c r="G587" s="146" t="s">
        <v>406</v>
      </c>
      <c r="H587" s="159" t="s">
        <v>583</v>
      </c>
      <c r="I587" s="85"/>
    </row>
    <row r="588" spans="1:11" ht="15.6" x14ac:dyDescent="0.3">
      <c r="A588" s="155" t="s">
        <v>397</v>
      </c>
      <c r="B588" s="170"/>
      <c r="C588" s="156" t="s">
        <v>397</v>
      </c>
      <c r="D588" s="156" t="s">
        <v>397</v>
      </c>
      <c r="E588" s="156" t="s">
        <v>397</v>
      </c>
      <c r="F588" s="156" t="s">
        <v>397</v>
      </c>
      <c r="G588" s="156" t="s">
        <v>397</v>
      </c>
      <c r="H588" s="157" t="s">
        <v>397</v>
      </c>
      <c r="I588" s="85"/>
    </row>
    <row r="589" spans="1:11" ht="15.6" x14ac:dyDescent="0.3">
      <c r="A589" s="153" t="s">
        <v>408</v>
      </c>
      <c r="B589" s="170" t="str">
        <f>C589</f>
        <v>00</v>
      </c>
      <c r="C589" s="160" t="s">
        <v>409</v>
      </c>
      <c r="D589" s="144"/>
      <c r="E589" s="144">
        <v>126739.39</v>
      </c>
      <c r="F589" s="144">
        <v>126739.39</v>
      </c>
      <c r="G589" s="144">
        <v>0</v>
      </c>
      <c r="H589" s="154">
        <v>126739.39</v>
      </c>
      <c r="I589" s="85"/>
      <c r="J589" s="171">
        <v>126739.39</v>
      </c>
      <c r="K589" s="172">
        <f>H589-J589</f>
        <v>0</v>
      </c>
    </row>
    <row r="590" spans="1:11" ht="15.6" x14ac:dyDescent="0.3">
      <c r="A590" s="153" t="s">
        <v>410</v>
      </c>
      <c r="B590" s="170" t="str">
        <f t="shared" ref="B590:B653" si="10">C590</f>
        <v>0201A</v>
      </c>
      <c r="C590" s="161" t="s">
        <v>411</v>
      </c>
      <c r="D590" s="144">
        <v>7467655.6899999995</v>
      </c>
      <c r="E590" s="144">
        <v>0</v>
      </c>
      <c r="F590" s="144">
        <v>7467655.6899999995</v>
      </c>
      <c r="G590" s="144">
        <v>5270992.1900000004</v>
      </c>
      <c r="H590" s="154">
        <v>12738647.879999999</v>
      </c>
      <c r="I590" s="85"/>
      <c r="J590" s="171">
        <v>12738647.879999999</v>
      </c>
      <c r="K590" s="172">
        <f t="shared" ref="K590:K595" si="11">H590-J590</f>
        <v>0</v>
      </c>
    </row>
    <row r="591" spans="1:11" ht="15.6" x14ac:dyDescent="0.3">
      <c r="A591" s="153" t="s">
        <v>410</v>
      </c>
      <c r="B591" s="170" t="str">
        <f t="shared" si="10"/>
        <v>0237</v>
      </c>
      <c r="C591" s="161" t="s">
        <v>412</v>
      </c>
      <c r="D591" s="144">
        <v>229000.66</v>
      </c>
      <c r="E591" s="144">
        <v>0</v>
      </c>
      <c r="F591" s="144">
        <v>229000.66</v>
      </c>
      <c r="G591" s="144">
        <v>0</v>
      </c>
      <c r="H591" s="154">
        <v>229000.66</v>
      </c>
      <c r="I591" s="85"/>
      <c r="J591" s="171">
        <v>229000.66</v>
      </c>
      <c r="K591" s="172">
        <f t="shared" si="11"/>
        <v>0</v>
      </c>
    </row>
    <row r="592" spans="1:11" ht="15.6" x14ac:dyDescent="0.3">
      <c r="A592" s="153" t="s">
        <v>413</v>
      </c>
      <c r="B592" s="170" t="str">
        <f t="shared" si="10"/>
        <v>0302A</v>
      </c>
      <c r="C592" s="161" t="s">
        <v>414</v>
      </c>
      <c r="D592" s="144">
        <v>180510.82</v>
      </c>
      <c r="E592" s="144">
        <v>0</v>
      </c>
      <c r="F592" s="144">
        <v>180510.82</v>
      </c>
      <c r="G592" s="144">
        <v>0</v>
      </c>
      <c r="H592" s="154">
        <v>180510.82</v>
      </c>
      <c r="I592" s="85"/>
      <c r="J592" s="171">
        <v>180510.82</v>
      </c>
      <c r="K592" s="172">
        <f t="shared" si="11"/>
        <v>0</v>
      </c>
    </row>
    <row r="593" spans="1:11" ht="15.6" x14ac:dyDescent="0.3">
      <c r="A593" s="153" t="s">
        <v>415</v>
      </c>
      <c r="B593" s="170" t="str">
        <f t="shared" si="10"/>
        <v>0410</v>
      </c>
      <c r="C593" s="161" t="s">
        <v>416</v>
      </c>
      <c r="D593" s="144">
        <v>565743.35999999999</v>
      </c>
      <c r="E593" s="144">
        <v>0</v>
      </c>
      <c r="F593" s="144">
        <v>565743.35999999999</v>
      </c>
      <c r="G593" s="144">
        <v>0</v>
      </c>
      <c r="H593" s="154">
        <v>565743.35999999999</v>
      </c>
      <c r="I593" s="85"/>
      <c r="J593" s="171">
        <v>565743.35999999999</v>
      </c>
      <c r="K593" s="172">
        <f t="shared" si="11"/>
        <v>0</v>
      </c>
    </row>
    <row r="594" spans="1:11" ht="15.6" x14ac:dyDescent="0.3">
      <c r="A594" s="153" t="s">
        <v>417</v>
      </c>
      <c r="B594" s="170" t="str">
        <f t="shared" si="10"/>
        <v>0519A</v>
      </c>
      <c r="C594" s="147" t="s">
        <v>418</v>
      </c>
      <c r="D594" s="144">
        <v>0</v>
      </c>
      <c r="E594" s="144">
        <v>0</v>
      </c>
      <c r="F594" s="144">
        <v>0</v>
      </c>
      <c r="G594" s="144">
        <v>0</v>
      </c>
      <c r="H594" s="154">
        <v>0</v>
      </c>
      <c r="I594" s="85"/>
      <c r="J594" s="171">
        <v>0</v>
      </c>
      <c r="K594" s="172">
        <f t="shared" si="11"/>
        <v>0</v>
      </c>
    </row>
    <row r="595" spans="1:11" ht="15.6" x14ac:dyDescent="0.3">
      <c r="A595" s="153" t="s">
        <v>419</v>
      </c>
      <c r="B595" s="170" t="str">
        <f t="shared" si="10"/>
        <v>0602A</v>
      </c>
      <c r="C595" s="161" t="s">
        <v>420</v>
      </c>
      <c r="D595" s="144">
        <v>0</v>
      </c>
      <c r="E595" s="144">
        <v>0</v>
      </c>
      <c r="F595" s="144">
        <v>0</v>
      </c>
      <c r="G595" s="144">
        <v>0</v>
      </c>
      <c r="H595" s="154">
        <v>0</v>
      </c>
      <c r="I595" s="85"/>
      <c r="J595" s="171"/>
      <c r="K595" s="172">
        <f t="shared" si="11"/>
        <v>0</v>
      </c>
    </row>
    <row r="596" spans="1:11" ht="15.6" x14ac:dyDescent="0.3">
      <c r="A596" s="153" t="s">
        <v>421</v>
      </c>
      <c r="B596" s="170" t="str">
        <f t="shared" si="10"/>
        <v>0719A</v>
      </c>
      <c r="C596" s="147" t="s">
        <v>422</v>
      </c>
      <c r="D596" s="144">
        <v>244484.69</v>
      </c>
      <c r="E596" s="144">
        <v>0</v>
      </c>
      <c r="F596" s="144">
        <v>244484.69</v>
      </c>
      <c r="G596" s="144">
        <v>0</v>
      </c>
      <c r="H596" s="154">
        <v>244484.69</v>
      </c>
      <c r="I596" s="85"/>
      <c r="J596" s="171">
        <v>244484.69</v>
      </c>
      <c r="K596" s="172">
        <f>H596-J596</f>
        <v>0</v>
      </c>
    </row>
    <row r="597" spans="1:11" ht="15.6" x14ac:dyDescent="0.3">
      <c r="A597" s="153" t="s">
        <v>423</v>
      </c>
      <c r="B597" s="170" t="str">
        <f t="shared" si="10"/>
        <v>0802A</v>
      </c>
      <c r="C597" s="147" t="s">
        <v>424</v>
      </c>
      <c r="D597" s="144">
        <v>41453.32</v>
      </c>
      <c r="E597" s="144">
        <v>0</v>
      </c>
      <c r="F597" s="144">
        <v>41453.32</v>
      </c>
      <c r="G597" s="144">
        <v>0</v>
      </c>
      <c r="H597" s="154">
        <v>41453.32</v>
      </c>
      <c r="I597" s="85"/>
      <c r="J597" s="171">
        <v>41453.32</v>
      </c>
      <c r="K597" s="172">
        <f t="shared" ref="K597:K649" si="12">H597-J597</f>
        <v>0</v>
      </c>
    </row>
    <row r="598" spans="1:11" ht="15.6" x14ac:dyDescent="0.3">
      <c r="A598" s="153" t="s">
        <v>425</v>
      </c>
      <c r="B598" s="170" t="str">
        <f t="shared" si="10"/>
        <v>0940</v>
      </c>
      <c r="C598" s="162" t="s">
        <v>426</v>
      </c>
      <c r="D598" s="144">
        <v>968.93999999999994</v>
      </c>
      <c r="E598" s="144">
        <v>0</v>
      </c>
      <c r="F598" s="144">
        <v>968.93999999999994</v>
      </c>
      <c r="G598" s="144">
        <v>0</v>
      </c>
      <c r="H598" s="154">
        <v>968.93999999999994</v>
      </c>
      <c r="I598" s="85"/>
      <c r="J598" s="171">
        <v>968.93999999999994</v>
      </c>
      <c r="K598" s="172">
        <f t="shared" si="12"/>
        <v>0</v>
      </c>
    </row>
    <row r="599" spans="1:11" ht="15.6" x14ac:dyDescent="0.3">
      <c r="A599" s="153" t="s">
        <v>427</v>
      </c>
      <c r="B599" s="170" t="str">
        <f t="shared" si="10"/>
        <v>1010</v>
      </c>
      <c r="C599" s="147" t="s">
        <v>428</v>
      </c>
      <c r="D599" s="144">
        <v>128269</v>
      </c>
      <c r="E599" s="144">
        <v>0</v>
      </c>
      <c r="F599" s="144">
        <v>128269</v>
      </c>
      <c r="G599" s="144">
        <v>0</v>
      </c>
      <c r="H599" s="154">
        <v>128269</v>
      </c>
      <c r="I599" s="85"/>
      <c r="J599" s="171">
        <v>128269</v>
      </c>
      <c r="K599" s="172">
        <f t="shared" si="12"/>
        <v>0</v>
      </c>
    </row>
    <row r="600" spans="1:11" ht="15.6" x14ac:dyDescent="0.3">
      <c r="A600" s="153" t="s">
        <v>429</v>
      </c>
      <c r="B600" s="170" t="str">
        <f t="shared" si="10"/>
        <v>1206A</v>
      </c>
      <c r="C600" s="161" t="s">
        <v>430</v>
      </c>
      <c r="D600" s="144">
        <v>2315169.13</v>
      </c>
      <c r="E600" s="144">
        <v>0</v>
      </c>
      <c r="F600" s="144">
        <v>2315169.13</v>
      </c>
      <c r="G600" s="144">
        <v>0</v>
      </c>
      <c r="H600" s="154">
        <v>2315169.13</v>
      </c>
      <c r="I600" s="85"/>
      <c r="J600" s="171">
        <v>2315169.13</v>
      </c>
      <c r="K600" s="172">
        <f t="shared" si="12"/>
        <v>0</v>
      </c>
    </row>
    <row r="601" spans="1:11" ht="15.6" x14ac:dyDescent="0.3">
      <c r="A601" s="153" t="s">
        <v>429</v>
      </c>
      <c r="B601" s="170" t="str">
        <f t="shared" si="10"/>
        <v>1236</v>
      </c>
      <c r="C601" s="161" t="s">
        <v>431</v>
      </c>
      <c r="D601" s="144">
        <v>1240782.4700000002</v>
      </c>
      <c r="E601" s="144">
        <v>0</v>
      </c>
      <c r="F601" s="144">
        <v>1240782.4700000002</v>
      </c>
      <c r="G601" s="144">
        <v>0</v>
      </c>
      <c r="H601" s="154">
        <v>1240782.4700000002</v>
      </c>
      <c r="I601" s="85"/>
      <c r="J601" s="171">
        <v>1240782.4700000002</v>
      </c>
      <c r="K601" s="172">
        <f t="shared" si="12"/>
        <v>0</v>
      </c>
    </row>
    <row r="602" spans="1:11" ht="15.6" x14ac:dyDescent="0.3">
      <c r="A602" s="153" t="s">
        <v>432</v>
      </c>
      <c r="B602" s="170" t="str">
        <f t="shared" si="10"/>
        <v>1310</v>
      </c>
      <c r="C602" s="161" t="s">
        <v>433</v>
      </c>
      <c r="D602" s="144">
        <v>79019.289999999994</v>
      </c>
      <c r="E602" s="144">
        <v>0</v>
      </c>
      <c r="F602" s="144">
        <v>79019.289999999994</v>
      </c>
      <c r="G602" s="144">
        <v>0</v>
      </c>
      <c r="H602" s="154">
        <v>79019.289999999994</v>
      </c>
      <c r="I602" s="85"/>
      <c r="J602" s="171">
        <v>79019.289999999994</v>
      </c>
      <c r="K602" s="172">
        <f t="shared" si="12"/>
        <v>0</v>
      </c>
    </row>
    <row r="603" spans="1:11" ht="15.6" x14ac:dyDescent="0.3">
      <c r="A603" s="153" t="s">
        <v>21</v>
      </c>
      <c r="B603" s="170" t="str">
        <f t="shared" si="10"/>
        <v>1524A</v>
      </c>
      <c r="C603" s="161" t="s">
        <v>434</v>
      </c>
      <c r="D603" s="144">
        <v>1343400</v>
      </c>
      <c r="E603" s="144">
        <v>0</v>
      </c>
      <c r="F603" s="144">
        <v>1343400</v>
      </c>
      <c r="G603" s="144">
        <v>0</v>
      </c>
      <c r="H603" s="154">
        <v>1343400</v>
      </c>
      <c r="I603" s="85"/>
      <c r="J603" s="171">
        <v>1343400</v>
      </c>
      <c r="K603" s="172">
        <f t="shared" si="12"/>
        <v>0</v>
      </c>
    </row>
    <row r="604" spans="1:11" ht="15.6" x14ac:dyDescent="0.3">
      <c r="A604" s="153" t="s">
        <v>284</v>
      </c>
      <c r="B604" s="170" t="str">
        <f t="shared" si="10"/>
        <v>1649</v>
      </c>
      <c r="C604" s="147" t="s">
        <v>435</v>
      </c>
      <c r="D604" s="144">
        <v>2585.6</v>
      </c>
      <c r="E604" s="144">
        <v>0</v>
      </c>
      <c r="F604" s="144">
        <v>2585.6</v>
      </c>
      <c r="G604" s="144">
        <v>0</v>
      </c>
      <c r="H604" s="154">
        <v>2585.6</v>
      </c>
      <c r="I604" s="85"/>
      <c r="J604" s="171">
        <v>2585.6</v>
      </c>
      <c r="K604" s="172">
        <f t="shared" si="12"/>
        <v>0</v>
      </c>
    </row>
    <row r="605" spans="1:11" ht="15.6" x14ac:dyDescent="0.3">
      <c r="A605" s="163" t="s">
        <v>436</v>
      </c>
      <c r="B605" s="170" t="str">
        <f t="shared" si="10"/>
        <v>1710</v>
      </c>
      <c r="C605" s="147" t="s">
        <v>437</v>
      </c>
      <c r="D605" s="144">
        <v>0</v>
      </c>
      <c r="E605" s="144">
        <v>0</v>
      </c>
      <c r="F605" s="144">
        <v>0</v>
      </c>
      <c r="G605" s="144">
        <v>0</v>
      </c>
      <c r="H605" s="154">
        <v>0</v>
      </c>
      <c r="I605" s="85"/>
      <c r="J605" s="171">
        <v>0</v>
      </c>
      <c r="K605" s="172">
        <f t="shared" si="12"/>
        <v>0</v>
      </c>
    </row>
    <row r="606" spans="1:11" ht="15.6" x14ac:dyDescent="0.3">
      <c r="A606" s="163" t="s">
        <v>438</v>
      </c>
      <c r="B606" s="170" t="str">
        <f t="shared" si="10"/>
        <v>1841</v>
      </c>
      <c r="C606" s="147" t="s">
        <v>439</v>
      </c>
      <c r="D606" s="144">
        <v>257661</v>
      </c>
      <c r="E606" s="144">
        <v>0</v>
      </c>
      <c r="F606" s="144">
        <v>257661</v>
      </c>
      <c r="G606" s="144">
        <v>0</v>
      </c>
      <c r="H606" s="154">
        <v>257661</v>
      </c>
      <c r="I606" s="85"/>
      <c r="J606" s="171">
        <v>257661</v>
      </c>
      <c r="K606" s="172">
        <f t="shared" si="12"/>
        <v>0</v>
      </c>
    </row>
    <row r="607" spans="1:11" ht="15.6" x14ac:dyDescent="0.3">
      <c r="A607" s="153" t="s">
        <v>440</v>
      </c>
      <c r="B607" s="170" t="str">
        <f t="shared" si="10"/>
        <v>2024A</v>
      </c>
      <c r="C607" s="147" t="s">
        <v>441</v>
      </c>
      <c r="D607" s="144">
        <v>262.45999999999998</v>
      </c>
      <c r="E607" s="144">
        <v>0</v>
      </c>
      <c r="F607" s="144">
        <v>262.45999999999998</v>
      </c>
      <c r="G607" s="144">
        <v>0</v>
      </c>
      <c r="H607" s="154">
        <v>262.45999999999998</v>
      </c>
      <c r="I607" s="85"/>
      <c r="J607" s="171">
        <v>262.45999999999998</v>
      </c>
      <c r="K607" s="172">
        <f t="shared" si="12"/>
        <v>0</v>
      </c>
    </row>
    <row r="608" spans="1:11" ht="15.6" x14ac:dyDescent="0.3">
      <c r="A608" s="153" t="s">
        <v>442</v>
      </c>
      <c r="B608" s="170" t="str">
        <f t="shared" si="10"/>
        <v>2124A</v>
      </c>
      <c r="C608" s="147" t="s">
        <v>443</v>
      </c>
      <c r="D608" s="144">
        <v>199.88</v>
      </c>
      <c r="E608" s="144">
        <v>0</v>
      </c>
      <c r="F608" s="144">
        <v>199.88</v>
      </c>
      <c r="G608" s="144">
        <v>0</v>
      </c>
      <c r="H608" s="154">
        <v>199.88</v>
      </c>
      <c r="I608" s="85"/>
      <c r="J608" s="171">
        <v>199.88</v>
      </c>
      <c r="K608" s="172">
        <f t="shared" si="12"/>
        <v>0</v>
      </c>
    </row>
    <row r="609" spans="1:11" ht="15.6" x14ac:dyDescent="0.3">
      <c r="A609" s="153" t="s">
        <v>444</v>
      </c>
      <c r="B609" s="170" t="str">
        <f t="shared" si="10"/>
        <v>2249</v>
      </c>
      <c r="C609" s="147" t="s">
        <v>445</v>
      </c>
      <c r="D609" s="144">
        <v>1103236.8799999999</v>
      </c>
      <c r="E609" s="144">
        <v>0</v>
      </c>
      <c r="F609" s="144">
        <v>1103236.8799999999</v>
      </c>
      <c r="G609" s="144">
        <v>0</v>
      </c>
      <c r="H609" s="154">
        <v>1103236.8799999999</v>
      </c>
      <c r="I609" s="85"/>
      <c r="J609" s="171">
        <v>1103236.8799999999</v>
      </c>
      <c r="K609" s="172">
        <f t="shared" si="12"/>
        <v>0</v>
      </c>
    </row>
    <row r="610" spans="1:11" ht="15.6" x14ac:dyDescent="0.3">
      <c r="A610" s="153" t="s">
        <v>446</v>
      </c>
      <c r="B610" s="170" t="str">
        <f t="shared" si="10"/>
        <v>2339</v>
      </c>
      <c r="C610" s="147" t="s">
        <v>447</v>
      </c>
      <c r="D610" s="144">
        <v>983052.46</v>
      </c>
      <c r="E610" s="144">
        <v>0</v>
      </c>
      <c r="F610" s="144">
        <v>983052.46</v>
      </c>
      <c r="G610" s="144">
        <v>0</v>
      </c>
      <c r="H610" s="154">
        <v>983052.46</v>
      </c>
      <c r="I610" s="85"/>
      <c r="J610" s="171">
        <v>983052.46</v>
      </c>
      <c r="K610" s="172">
        <f t="shared" si="12"/>
        <v>0</v>
      </c>
    </row>
    <row r="611" spans="1:11" ht="15.6" x14ac:dyDescent="0.3">
      <c r="A611" s="153" t="s">
        <v>448</v>
      </c>
      <c r="B611" s="170" t="str">
        <f t="shared" si="10"/>
        <v>2449</v>
      </c>
      <c r="C611" s="147" t="s">
        <v>449</v>
      </c>
      <c r="D611" s="144">
        <v>32874.730000000003</v>
      </c>
      <c r="E611" s="144">
        <v>0</v>
      </c>
      <c r="F611" s="144">
        <v>32874.730000000003</v>
      </c>
      <c r="G611" s="144">
        <v>0</v>
      </c>
      <c r="H611" s="154">
        <v>32874.730000000003</v>
      </c>
      <c r="I611" s="85"/>
      <c r="J611" s="171">
        <v>32874.730000000003</v>
      </c>
      <c r="K611" s="172">
        <f t="shared" si="12"/>
        <v>0</v>
      </c>
    </row>
    <row r="612" spans="1:11" ht="15.6" x14ac:dyDescent="0.3">
      <c r="A612" s="153" t="s">
        <v>450</v>
      </c>
      <c r="B612" s="170" t="str">
        <f t="shared" si="10"/>
        <v>2503A</v>
      </c>
      <c r="C612" s="161" t="s">
        <v>451</v>
      </c>
      <c r="D612" s="144">
        <v>0</v>
      </c>
      <c r="E612" s="144">
        <v>0</v>
      </c>
      <c r="F612" s="144">
        <v>0</v>
      </c>
      <c r="G612" s="144">
        <v>0</v>
      </c>
      <c r="H612" s="154">
        <v>0</v>
      </c>
      <c r="I612" s="85"/>
      <c r="J612" s="171">
        <v>0</v>
      </c>
      <c r="K612" s="172">
        <f t="shared" si="12"/>
        <v>0</v>
      </c>
    </row>
    <row r="613" spans="1:11" ht="15.6" x14ac:dyDescent="0.3">
      <c r="A613" s="153" t="s">
        <v>452</v>
      </c>
      <c r="B613" s="170" t="str">
        <f t="shared" si="10"/>
        <v>2604A</v>
      </c>
      <c r="C613" s="161" t="s">
        <v>453</v>
      </c>
      <c r="D613" s="144">
        <v>11816293.09</v>
      </c>
      <c r="E613" s="144">
        <v>0</v>
      </c>
      <c r="F613" s="144">
        <v>11816293.09</v>
      </c>
      <c r="G613" s="144">
        <v>0</v>
      </c>
      <c r="H613" s="154">
        <v>11816293.09</v>
      </c>
      <c r="I613" s="85"/>
      <c r="J613" s="171">
        <v>11816293.09</v>
      </c>
      <c r="K613" s="172">
        <f t="shared" si="12"/>
        <v>0</v>
      </c>
    </row>
    <row r="614" spans="1:11" ht="15.6" x14ac:dyDescent="0.3">
      <c r="A614" s="153" t="s">
        <v>454</v>
      </c>
      <c r="B614" s="170" t="str">
        <f t="shared" si="10"/>
        <v>2703A</v>
      </c>
      <c r="C614" s="147" t="s">
        <v>455</v>
      </c>
      <c r="D614" s="144">
        <v>78451711.989999995</v>
      </c>
      <c r="E614" s="144">
        <v>0</v>
      </c>
      <c r="F614" s="144">
        <v>78451711.989999995</v>
      </c>
      <c r="G614" s="144">
        <v>137500</v>
      </c>
      <c r="H614" s="154">
        <v>78589211.989999995</v>
      </c>
      <c r="I614" s="85"/>
      <c r="J614" s="171">
        <v>78589211.989999995</v>
      </c>
      <c r="K614" s="172">
        <f t="shared" si="12"/>
        <v>0</v>
      </c>
    </row>
    <row r="615" spans="1:11" ht="15.6" x14ac:dyDescent="0.3">
      <c r="A615" s="153" t="s">
        <v>456</v>
      </c>
      <c r="B615" s="170" t="str">
        <f t="shared" si="10"/>
        <v>2824A</v>
      </c>
      <c r="C615" s="147" t="s">
        <v>457</v>
      </c>
      <c r="D615" s="144">
        <v>0</v>
      </c>
      <c r="E615" s="144">
        <v>0</v>
      </c>
      <c r="F615" s="144">
        <v>0</v>
      </c>
      <c r="G615" s="144">
        <v>0</v>
      </c>
      <c r="H615" s="154">
        <v>0</v>
      </c>
      <c r="I615" s="85"/>
      <c r="J615" s="171">
        <v>0</v>
      </c>
      <c r="K615" s="172">
        <f t="shared" si="12"/>
        <v>0</v>
      </c>
    </row>
    <row r="616" spans="1:11" ht="15.6" x14ac:dyDescent="0.3">
      <c r="A616" s="153" t="s">
        <v>458</v>
      </c>
      <c r="B616" s="170" t="str">
        <f t="shared" si="10"/>
        <v>2934</v>
      </c>
      <c r="C616" s="161" t="s">
        <v>459</v>
      </c>
      <c r="D616" s="144">
        <v>22686.35</v>
      </c>
      <c r="E616" s="144">
        <v>0</v>
      </c>
      <c r="F616" s="144">
        <v>22686.35</v>
      </c>
      <c r="G616" s="144">
        <v>0</v>
      </c>
      <c r="H616" s="154">
        <v>22686.35</v>
      </c>
      <c r="I616" s="85"/>
      <c r="J616" s="171">
        <v>22686.35</v>
      </c>
      <c r="K616" s="172">
        <f t="shared" si="12"/>
        <v>0</v>
      </c>
    </row>
    <row r="617" spans="1:11" ht="15.6" x14ac:dyDescent="0.3">
      <c r="A617" s="153" t="s">
        <v>460</v>
      </c>
      <c r="B617" s="170" t="str">
        <f t="shared" si="10"/>
        <v>3049</v>
      </c>
      <c r="C617" s="161" t="s">
        <v>461</v>
      </c>
      <c r="D617" s="144">
        <v>775530.83</v>
      </c>
      <c r="E617" s="144">
        <v>0</v>
      </c>
      <c r="F617" s="144">
        <v>775530.83</v>
      </c>
      <c r="G617" s="144">
        <v>0</v>
      </c>
      <c r="H617" s="154">
        <v>775530.83</v>
      </c>
      <c r="I617" s="85"/>
      <c r="J617" s="171">
        <v>775530.83</v>
      </c>
      <c r="K617" s="172">
        <f t="shared" si="12"/>
        <v>0</v>
      </c>
    </row>
    <row r="618" spans="1:11" ht="15.6" x14ac:dyDescent="0.3">
      <c r="A618" s="153" t="s">
        <v>462</v>
      </c>
      <c r="B618" s="170" t="str">
        <f t="shared" si="10"/>
        <v>3215</v>
      </c>
      <c r="C618" s="147" t="s">
        <v>463</v>
      </c>
      <c r="D618" s="144">
        <v>1084804.75</v>
      </c>
      <c r="E618" s="144">
        <v>0</v>
      </c>
      <c r="F618" s="144">
        <v>1084804.75</v>
      </c>
      <c r="G618" s="144">
        <v>0</v>
      </c>
      <c r="H618" s="154">
        <v>1084804.75</v>
      </c>
      <c r="I618" s="85"/>
      <c r="J618" s="171">
        <v>1084804.75</v>
      </c>
      <c r="K618" s="172">
        <f t="shared" si="12"/>
        <v>0</v>
      </c>
    </row>
    <row r="619" spans="1:11" ht="15.6" x14ac:dyDescent="0.3">
      <c r="A619" s="153" t="s">
        <v>464</v>
      </c>
      <c r="B619" s="170" t="str">
        <f t="shared" si="10"/>
        <v>3303A</v>
      </c>
      <c r="C619" s="161" t="s">
        <v>465</v>
      </c>
      <c r="D619" s="144">
        <v>0</v>
      </c>
      <c r="E619" s="144">
        <v>0</v>
      </c>
      <c r="F619" s="144">
        <v>0</v>
      </c>
      <c r="G619" s="144">
        <v>0</v>
      </c>
      <c r="H619" s="154">
        <v>0</v>
      </c>
      <c r="I619" s="85"/>
      <c r="J619" s="171">
        <v>0</v>
      </c>
      <c r="K619" s="172">
        <f t="shared" si="12"/>
        <v>0</v>
      </c>
    </row>
    <row r="620" spans="1:11" ht="15.6" x14ac:dyDescent="0.3">
      <c r="A620" s="153" t="s">
        <v>466</v>
      </c>
      <c r="B620" s="170" t="str">
        <f t="shared" si="10"/>
        <v>3410</v>
      </c>
      <c r="C620" s="147" t="s">
        <v>467</v>
      </c>
      <c r="D620" s="144">
        <v>3309.66</v>
      </c>
      <c r="E620" s="144">
        <v>0</v>
      </c>
      <c r="F620" s="144">
        <v>3309.66</v>
      </c>
      <c r="G620" s="144">
        <v>0</v>
      </c>
      <c r="H620" s="154">
        <v>3309.66</v>
      </c>
      <c r="I620" s="85"/>
      <c r="J620" s="171">
        <v>3309.66</v>
      </c>
      <c r="K620" s="172">
        <f t="shared" si="12"/>
        <v>0</v>
      </c>
    </row>
    <row r="621" spans="1:11" ht="15.6" x14ac:dyDescent="0.3">
      <c r="A621" s="153" t="s">
        <v>468</v>
      </c>
      <c r="B621" s="170" t="str">
        <f t="shared" si="10"/>
        <v>3509A</v>
      </c>
      <c r="C621" s="147" t="s">
        <v>469</v>
      </c>
      <c r="D621" s="144">
        <v>12058.46</v>
      </c>
      <c r="E621" s="144">
        <v>0</v>
      </c>
      <c r="F621" s="144">
        <v>12058.46</v>
      </c>
      <c r="G621" s="144">
        <v>0</v>
      </c>
      <c r="H621" s="154">
        <v>12058.46</v>
      </c>
      <c r="I621" s="85"/>
      <c r="J621" s="171">
        <v>12058.46</v>
      </c>
      <c r="K621" s="172">
        <f t="shared" si="12"/>
        <v>0</v>
      </c>
    </row>
    <row r="622" spans="1:11" ht="15.6" x14ac:dyDescent="0.3">
      <c r="A622" s="153" t="s">
        <v>470</v>
      </c>
      <c r="B622" s="170" t="str">
        <f t="shared" si="10"/>
        <v>3611</v>
      </c>
      <c r="C622" s="147" t="s">
        <v>471</v>
      </c>
      <c r="D622" s="144">
        <v>42634.68</v>
      </c>
      <c r="E622" s="144">
        <v>0</v>
      </c>
      <c r="F622" s="144">
        <v>42634.68</v>
      </c>
      <c r="G622" s="144">
        <v>0</v>
      </c>
      <c r="H622" s="154">
        <v>42634.68</v>
      </c>
      <c r="I622" s="85"/>
      <c r="J622" s="171">
        <v>42634.68</v>
      </c>
      <c r="K622" s="172">
        <f t="shared" si="12"/>
        <v>0</v>
      </c>
    </row>
    <row r="623" spans="1:11" ht="15.6" x14ac:dyDescent="0.3">
      <c r="A623" s="153" t="s">
        <v>472</v>
      </c>
      <c r="B623" s="170" t="str">
        <f t="shared" si="10"/>
        <v>3730</v>
      </c>
      <c r="C623" s="147" t="s">
        <v>473</v>
      </c>
      <c r="D623" s="144">
        <v>8853.1</v>
      </c>
      <c r="E623" s="144">
        <v>0</v>
      </c>
      <c r="F623" s="144">
        <v>8853.1</v>
      </c>
      <c r="G623" s="144">
        <v>0</v>
      </c>
      <c r="H623" s="154">
        <v>8853.1</v>
      </c>
      <c r="I623" s="85"/>
      <c r="J623" s="171">
        <v>8853.1</v>
      </c>
      <c r="K623" s="172">
        <f t="shared" si="12"/>
        <v>0</v>
      </c>
    </row>
    <row r="624" spans="1:11" ht="15.6" x14ac:dyDescent="0.3">
      <c r="A624" s="153" t="s">
        <v>474</v>
      </c>
      <c r="B624" s="170" t="str">
        <f t="shared" si="10"/>
        <v>3831</v>
      </c>
      <c r="C624" s="147" t="s">
        <v>475</v>
      </c>
      <c r="D624" s="144">
        <v>13985.96</v>
      </c>
      <c r="E624" s="144">
        <v>0</v>
      </c>
      <c r="F624" s="144">
        <v>13985.96</v>
      </c>
      <c r="G624" s="144">
        <v>0</v>
      </c>
      <c r="H624" s="154">
        <v>13985.96</v>
      </c>
      <c r="I624" s="85"/>
      <c r="J624" s="171">
        <v>13985.96</v>
      </c>
      <c r="K624" s="172">
        <f t="shared" si="12"/>
        <v>0</v>
      </c>
    </row>
    <row r="625" spans="1:11" ht="15.6" x14ac:dyDescent="0.3">
      <c r="A625" s="153" t="s">
        <v>476</v>
      </c>
      <c r="B625" s="170" t="str">
        <f t="shared" si="10"/>
        <v>3909A</v>
      </c>
      <c r="C625" s="147" t="s">
        <v>477</v>
      </c>
      <c r="D625" s="144">
        <v>4529.49</v>
      </c>
      <c r="E625" s="144">
        <v>0</v>
      </c>
      <c r="F625" s="144">
        <v>4529.49</v>
      </c>
      <c r="G625" s="144">
        <v>0</v>
      </c>
      <c r="H625" s="154">
        <v>4529.49</v>
      </c>
      <c r="I625" s="85"/>
      <c r="J625" s="171">
        <v>4529.49</v>
      </c>
      <c r="K625" s="172">
        <f t="shared" si="12"/>
        <v>0</v>
      </c>
    </row>
    <row r="626" spans="1:11" ht="15.6" x14ac:dyDescent="0.3">
      <c r="A626" s="153" t="s">
        <v>478</v>
      </c>
      <c r="B626" s="170" t="str">
        <f t="shared" si="10"/>
        <v>4012</v>
      </c>
      <c r="C626" s="147" t="s">
        <v>479</v>
      </c>
      <c r="D626" s="144">
        <v>1508788.71</v>
      </c>
      <c r="E626" s="144">
        <v>0</v>
      </c>
      <c r="F626" s="144">
        <v>1508788.71</v>
      </c>
      <c r="G626" s="144">
        <v>58230.2</v>
      </c>
      <c r="H626" s="154">
        <v>1567018.91</v>
      </c>
      <c r="I626" s="85"/>
      <c r="J626" s="171">
        <v>1567018.91</v>
      </c>
      <c r="K626" s="172">
        <f t="shared" si="12"/>
        <v>0</v>
      </c>
    </row>
    <row r="627" spans="1:11" ht="15.6" x14ac:dyDescent="0.3">
      <c r="A627" s="153" t="s">
        <v>478</v>
      </c>
      <c r="B627" s="170" t="str">
        <f t="shared" si="10"/>
        <v>4033</v>
      </c>
      <c r="C627" s="147" t="s">
        <v>480</v>
      </c>
      <c r="D627" s="144">
        <v>111660.91</v>
      </c>
      <c r="E627" s="144">
        <v>0</v>
      </c>
      <c r="F627" s="144">
        <v>111660.91</v>
      </c>
      <c r="G627" s="144">
        <v>0</v>
      </c>
      <c r="H627" s="154">
        <v>111660.91</v>
      </c>
      <c r="I627" s="85"/>
      <c r="J627" s="171">
        <v>111660.91</v>
      </c>
      <c r="K627" s="172">
        <f t="shared" si="12"/>
        <v>0</v>
      </c>
    </row>
    <row r="628" spans="1:11" ht="15.6" x14ac:dyDescent="0.3">
      <c r="A628" s="153" t="s">
        <v>481</v>
      </c>
      <c r="B628" s="170" t="str">
        <f t="shared" si="10"/>
        <v>4110</v>
      </c>
      <c r="C628" s="161" t="s">
        <v>482</v>
      </c>
      <c r="D628" s="144">
        <v>3309201.16</v>
      </c>
      <c r="E628" s="144">
        <v>0</v>
      </c>
      <c r="F628" s="144">
        <v>3309201.16</v>
      </c>
      <c r="G628" s="144">
        <v>0</v>
      </c>
      <c r="H628" s="154">
        <v>3309201.16</v>
      </c>
      <c r="I628" s="85"/>
      <c r="J628" s="171">
        <v>3309201.16</v>
      </c>
      <c r="K628" s="172">
        <f t="shared" si="12"/>
        <v>0</v>
      </c>
    </row>
    <row r="629" spans="1:11" ht="15.6" x14ac:dyDescent="0.3">
      <c r="A629" s="153" t="s">
        <v>481</v>
      </c>
      <c r="B629" s="170" t="str">
        <f t="shared" si="10"/>
        <v>4128</v>
      </c>
      <c r="C629" s="161" t="s">
        <v>483</v>
      </c>
      <c r="D629" s="144">
        <v>3461926.9000000004</v>
      </c>
      <c r="E629" s="144">
        <v>0</v>
      </c>
      <c r="F629" s="144">
        <v>3461926.9000000004</v>
      </c>
      <c r="G629" s="144">
        <v>0</v>
      </c>
      <c r="H629" s="154">
        <v>3461926.9000000004</v>
      </c>
      <c r="I629" s="85"/>
      <c r="J629" s="171">
        <v>3461926.9000000004</v>
      </c>
      <c r="K629" s="172">
        <f t="shared" si="12"/>
        <v>0</v>
      </c>
    </row>
    <row r="630" spans="1:11" ht="15.6" x14ac:dyDescent="0.3">
      <c r="A630" s="153" t="s">
        <v>481</v>
      </c>
      <c r="B630" s="170" t="str">
        <f t="shared" si="10"/>
        <v>4125</v>
      </c>
      <c r="C630" s="164" t="s">
        <v>484</v>
      </c>
      <c r="D630" s="144">
        <v>0</v>
      </c>
      <c r="E630" s="144">
        <v>0</v>
      </c>
      <c r="F630" s="144">
        <v>0</v>
      </c>
      <c r="G630" s="144">
        <v>0</v>
      </c>
      <c r="H630" s="154">
        <v>0</v>
      </c>
      <c r="I630" s="85"/>
      <c r="J630" s="171">
        <v>0</v>
      </c>
      <c r="K630" s="172">
        <f t="shared" si="12"/>
        <v>0</v>
      </c>
    </row>
    <row r="631" spans="1:11" ht="15.6" x14ac:dyDescent="0.3">
      <c r="A631" s="153" t="s">
        <v>485</v>
      </c>
      <c r="B631" s="170" t="str">
        <f t="shared" si="10"/>
        <v>4210</v>
      </c>
      <c r="C631" s="161" t="s">
        <v>486</v>
      </c>
      <c r="D631" s="144">
        <v>931841.23</v>
      </c>
      <c r="E631" s="144">
        <v>0</v>
      </c>
      <c r="F631" s="144">
        <v>931841.23</v>
      </c>
      <c r="G631" s="144">
        <v>0</v>
      </c>
      <c r="H631" s="154">
        <v>931841.23</v>
      </c>
      <c r="I631" s="85"/>
      <c r="J631" s="171">
        <v>931841.23</v>
      </c>
      <c r="K631" s="172">
        <f t="shared" si="12"/>
        <v>0</v>
      </c>
    </row>
    <row r="632" spans="1:11" ht="15.6" x14ac:dyDescent="0.3">
      <c r="A632" s="153" t="s">
        <v>248</v>
      </c>
      <c r="B632" s="170" t="str">
        <f t="shared" si="10"/>
        <v>4316</v>
      </c>
      <c r="C632" s="161" t="s">
        <v>487</v>
      </c>
      <c r="D632" s="144">
        <v>7778333.2800000012</v>
      </c>
      <c r="E632" s="144">
        <v>0</v>
      </c>
      <c r="F632" s="144">
        <v>7778333.2800000012</v>
      </c>
      <c r="G632" s="144">
        <v>0</v>
      </c>
      <c r="H632" s="154">
        <v>7778333.2800000012</v>
      </c>
      <c r="I632" s="85"/>
      <c r="J632" s="171">
        <v>7778333.2800000012</v>
      </c>
      <c r="K632" s="172">
        <f t="shared" si="12"/>
        <v>0</v>
      </c>
    </row>
    <row r="633" spans="1:11" ht="15.6" x14ac:dyDescent="0.3">
      <c r="A633" s="153" t="s">
        <v>248</v>
      </c>
      <c r="B633" s="170" t="str">
        <f t="shared" si="10"/>
        <v>4325</v>
      </c>
      <c r="C633" s="164" t="s">
        <v>488</v>
      </c>
      <c r="D633" s="144">
        <v>0</v>
      </c>
      <c r="E633" s="144">
        <v>0</v>
      </c>
      <c r="F633" s="144">
        <v>0</v>
      </c>
      <c r="G633" s="144">
        <v>0</v>
      </c>
      <c r="H633" s="154">
        <v>0</v>
      </c>
      <c r="I633" s="85"/>
      <c r="J633" s="171">
        <v>0</v>
      </c>
      <c r="K633" s="172">
        <f t="shared" si="12"/>
        <v>0</v>
      </c>
    </row>
    <row r="634" spans="1:11" ht="15.6" x14ac:dyDescent="0.3">
      <c r="A634" s="153" t="s">
        <v>489</v>
      </c>
      <c r="B634" s="170" t="str">
        <f t="shared" si="10"/>
        <v>4435</v>
      </c>
      <c r="C634" s="161" t="s">
        <v>490</v>
      </c>
      <c r="D634" s="144">
        <v>0</v>
      </c>
      <c r="E634" s="144">
        <v>0</v>
      </c>
      <c r="F634" s="144">
        <v>0</v>
      </c>
      <c r="G634" s="144">
        <v>0</v>
      </c>
      <c r="H634" s="154">
        <v>0</v>
      </c>
      <c r="I634" s="85"/>
      <c r="J634" s="171">
        <v>0</v>
      </c>
      <c r="K634" s="172">
        <f t="shared" si="12"/>
        <v>0</v>
      </c>
    </row>
    <row r="635" spans="1:11" ht="15.6" x14ac:dyDescent="0.3">
      <c r="A635" s="153" t="s">
        <v>491</v>
      </c>
      <c r="B635" s="170" t="str">
        <f t="shared" si="10"/>
        <v>4510</v>
      </c>
      <c r="C635" s="161" t="s">
        <v>492</v>
      </c>
      <c r="D635" s="144">
        <v>0</v>
      </c>
      <c r="E635" s="144">
        <v>0</v>
      </c>
      <c r="F635" s="144">
        <v>0</v>
      </c>
      <c r="G635" s="144">
        <v>0</v>
      </c>
      <c r="H635" s="154">
        <v>0</v>
      </c>
      <c r="I635" s="85"/>
      <c r="J635" s="171">
        <v>0</v>
      </c>
      <c r="K635" s="172">
        <f t="shared" si="12"/>
        <v>0</v>
      </c>
    </row>
    <row r="636" spans="1:11" ht="15.6" x14ac:dyDescent="0.3">
      <c r="A636" s="153" t="s">
        <v>493</v>
      </c>
      <c r="B636" s="170" t="str">
        <f t="shared" si="10"/>
        <v>4612</v>
      </c>
      <c r="C636" s="161" t="s">
        <v>494</v>
      </c>
      <c r="D636" s="144">
        <v>1190976.76</v>
      </c>
      <c r="E636" s="144">
        <v>0</v>
      </c>
      <c r="F636" s="144">
        <v>1190976.76</v>
      </c>
      <c r="G636" s="144">
        <v>0</v>
      </c>
      <c r="H636" s="154">
        <v>1190976.76</v>
      </c>
      <c r="I636" s="85"/>
      <c r="J636" s="171">
        <v>1190976.76</v>
      </c>
      <c r="K636" s="172">
        <f t="shared" si="12"/>
        <v>0</v>
      </c>
    </row>
    <row r="637" spans="1:11" ht="15.6" x14ac:dyDescent="0.3">
      <c r="A637" s="153" t="s">
        <v>495</v>
      </c>
      <c r="B637" s="170" t="str">
        <f t="shared" si="10"/>
        <v>4711</v>
      </c>
      <c r="C637" s="161" t="s">
        <v>496</v>
      </c>
      <c r="D637" s="144">
        <v>84480.159999999989</v>
      </c>
      <c r="E637" s="144">
        <v>0</v>
      </c>
      <c r="F637" s="144">
        <v>84480.159999999989</v>
      </c>
      <c r="G637" s="144">
        <v>0</v>
      </c>
      <c r="H637" s="154">
        <v>84480.159999999989</v>
      </c>
      <c r="I637" s="85"/>
      <c r="J637" s="171">
        <v>84480.159999999989</v>
      </c>
      <c r="K637" s="172">
        <f t="shared" si="12"/>
        <v>0</v>
      </c>
    </row>
    <row r="638" spans="1:11" ht="15.6" x14ac:dyDescent="0.3">
      <c r="A638" s="153" t="s">
        <v>497</v>
      </c>
      <c r="B638" s="170" t="str">
        <f t="shared" si="10"/>
        <v>4815</v>
      </c>
      <c r="C638" s="161" t="s">
        <v>498</v>
      </c>
      <c r="D638" s="144">
        <v>392531.13</v>
      </c>
      <c r="E638" s="144">
        <v>0</v>
      </c>
      <c r="F638" s="144">
        <v>392531.13</v>
      </c>
      <c r="G638" s="144">
        <v>0</v>
      </c>
      <c r="H638" s="154">
        <v>392531.13</v>
      </c>
      <c r="I638" s="85"/>
      <c r="J638" s="171">
        <v>392531.13</v>
      </c>
      <c r="K638" s="172">
        <f t="shared" si="12"/>
        <v>0</v>
      </c>
    </row>
    <row r="639" spans="1:11" ht="15.6" x14ac:dyDescent="0.3">
      <c r="A639" s="153" t="s">
        <v>499</v>
      </c>
      <c r="B639" s="170" t="str">
        <f t="shared" si="10"/>
        <v>4949</v>
      </c>
      <c r="C639" s="161" t="s">
        <v>500</v>
      </c>
      <c r="D639" s="144">
        <v>0</v>
      </c>
      <c r="E639" s="144">
        <v>0</v>
      </c>
      <c r="F639" s="144">
        <v>0</v>
      </c>
      <c r="G639" s="144">
        <v>0</v>
      </c>
      <c r="H639" s="154">
        <v>0</v>
      </c>
      <c r="I639" s="85"/>
      <c r="J639" s="171">
        <v>0</v>
      </c>
      <c r="K639" s="172">
        <f t="shared" si="12"/>
        <v>0</v>
      </c>
    </row>
    <row r="640" spans="1:11" ht="15.6" x14ac:dyDescent="0.3">
      <c r="A640" s="153" t="s">
        <v>501</v>
      </c>
      <c r="B640" s="170" t="str">
        <f t="shared" si="10"/>
        <v>5019A</v>
      </c>
      <c r="C640" s="161" t="s">
        <v>502</v>
      </c>
      <c r="D640" s="144">
        <v>24385195.990000002</v>
      </c>
      <c r="E640" s="144">
        <v>0</v>
      </c>
      <c r="F640" s="144">
        <v>24385195.990000002</v>
      </c>
      <c r="G640" s="144">
        <v>0</v>
      </c>
      <c r="H640" s="154">
        <v>24385195.990000002</v>
      </c>
      <c r="I640" s="85"/>
      <c r="J640" s="171">
        <v>24385195.990000002</v>
      </c>
      <c r="K640" s="172">
        <f t="shared" si="12"/>
        <v>0</v>
      </c>
    </row>
    <row r="641" spans="1:11" ht="15.6" x14ac:dyDescent="0.3">
      <c r="A641" s="153" t="s">
        <v>503</v>
      </c>
      <c r="B641" s="170" t="str">
        <f t="shared" si="10"/>
        <v>5119A</v>
      </c>
      <c r="C641" s="161" t="s">
        <v>504</v>
      </c>
      <c r="D641" s="144">
        <v>23557915.010000002</v>
      </c>
      <c r="E641" s="144">
        <v>0</v>
      </c>
      <c r="F641" s="144">
        <v>23557915.010000002</v>
      </c>
      <c r="G641" s="144">
        <v>0</v>
      </c>
      <c r="H641" s="154">
        <v>23557915.010000002</v>
      </c>
      <c r="I641" s="85"/>
      <c r="J641" s="171">
        <v>23557915.010000002</v>
      </c>
      <c r="K641" s="172">
        <f t="shared" si="12"/>
        <v>0</v>
      </c>
    </row>
    <row r="642" spans="1:11" ht="15.6" x14ac:dyDescent="0.3">
      <c r="A642" s="153" t="s">
        <v>505</v>
      </c>
      <c r="B642" s="170" t="str">
        <f t="shared" si="10"/>
        <v>5219A</v>
      </c>
      <c r="C642" s="161" t="s">
        <v>506</v>
      </c>
      <c r="D642" s="144">
        <v>976949.39</v>
      </c>
      <c r="E642" s="144">
        <v>0</v>
      </c>
      <c r="F642" s="144">
        <v>976949.39</v>
      </c>
      <c r="G642" s="144">
        <v>0</v>
      </c>
      <c r="H642" s="154">
        <v>976949.39</v>
      </c>
      <c r="I642" s="85"/>
      <c r="J642" s="171">
        <v>976949.39</v>
      </c>
      <c r="K642" s="172">
        <f t="shared" si="12"/>
        <v>0</v>
      </c>
    </row>
    <row r="643" spans="1:11" ht="15.6" x14ac:dyDescent="0.3">
      <c r="A643" s="153" t="s">
        <v>507</v>
      </c>
      <c r="B643" s="170" t="str">
        <f t="shared" si="10"/>
        <v>5319A</v>
      </c>
      <c r="C643" s="161" t="s">
        <v>508</v>
      </c>
      <c r="D643" s="144">
        <v>5600486.1999999993</v>
      </c>
      <c r="E643" s="144">
        <v>0</v>
      </c>
      <c r="F643" s="144">
        <v>5600486.1999999993</v>
      </c>
      <c r="G643" s="144">
        <v>0</v>
      </c>
      <c r="H643" s="154">
        <v>5600486.1999999993</v>
      </c>
      <c r="I643" s="85"/>
      <c r="J643" s="171">
        <v>5600486.1999999993</v>
      </c>
      <c r="K643" s="172">
        <f t="shared" si="12"/>
        <v>0</v>
      </c>
    </row>
    <row r="644" spans="1:11" ht="15.6" x14ac:dyDescent="0.3">
      <c r="A644" s="153" t="s">
        <v>270</v>
      </c>
      <c r="B644" s="170" t="str">
        <f t="shared" si="10"/>
        <v>5438</v>
      </c>
      <c r="C644" s="161" t="s">
        <v>509</v>
      </c>
      <c r="D644" s="144">
        <v>15296.720000000001</v>
      </c>
      <c r="E644" s="144">
        <v>0</v>
      </c>
      <c r="F644" s="144">
        <v>15296.720000000001</v>
      </c>
      <c r="G644" s="144">
        <v>0</v>
      </c>
      <c r="H644" s="154">
        <v>15296.720000000001</v>
      </c>
      <c r="I644" s="85"/>
      <c r="J644" s="171">
        <v>15296.720000000001</v>
      </c>
      <c r="K644" s="172">
        <f t="shared" si="12"/>
        <v>0</v>
      </c>
    </row>
    <row r="645" spans="1:11" ht="15.6" x14ac:dyDescent="0.3">
      <c r="A645" s="153" t="s">
        <v>264</v>
      </c>
      <c r="B645" s="170" t="str">
        <f t="shared" si="10"/>
        <v>5526</v>
      </c>
      <c r="C645" s="161" t="s">
        <v>510</v>
      </c>
      <c r="D645" s="144">
        <v>1801968.92</v>
      </c>
      <c r="E645" s="144">
        <v>0</v>
      </c>
      <c r="F645" s="144">
        <v>1801968.92</v>
      </c>
      <c r="G645" s="144">
        <v>0</v>
      </c>
      <c r="H645" s="154">
        <v>1801968.92</v>
      </c>
      <c r="I645" s="85"/>
      <c r="J645" s="171">
        <v>1801968.92</v>
      </c>
      <c r="K645" s="172">
        <f t="shared" si="12"/>
        <v>0</v>
      </c>
    </row>
    <row r="646" spans="1:11" ht="15.6" x14ac:dyDescent="0.3">
      <c r="A646" s="153" t="s">
        <v>276</v>
      </c>
      <c r="B646" s="170" t="str">
        <f t="shared" si="10"/>
        <v>5719A</v>
      </c>
      <c r="C646" s="161" t="s">
        <v>511</v>
      </c>
      <c r="D646" s="144">
        <v>0</v>
      </c>
      <c r="E646" s="144">
        <v>0</v>
      </c>
      <c r="F646" s="144">
        <v>0</v>
      </c>
      <c r="G646" s="144">
        <v>0</v>
      </c>
      <c r="H646" s="154">
        <v>0</v>
      </c>
      <c r="I646" s="85"/>
      <c r="J646" s="171">
        <v>0</v>
      </c>
      <c r="K646" s="172">
        <f t="shared" si="12"/>
        <v>0</v>
      </c>
    </row>
    <row r="647" spans="1:11" ht="15.6" x14ac:dyDescent="0.3">
      <c r="A647" s="153" t="s">
        <v>512</v>
      </c>
      <c r="B647" s="170" t="str">
        <f t="shared" si="10"/>
        <v>5819A</v>
      </c>
      <c r="C647" s="161" t="s">
        <v>513</v>
      </c>
      <c r="D647" s="144">
        <v>5424933.1799999997</v>
      </c>
      <c r="E647" s="144">
        <v>0</v>
      </c>
      <c r="F647" s="144">
        <v>5424933.1799999997</v>
      </c>
      <c r="G647" s="144">
        <v>0</v>
      </c>
      <c r="H647" s="154">
        <v>5424933.1799999997</v>
      </c>
      <c r="I647" s="85"/>
      <c r="J647" s="171">
        <v>5424933.1799999997</v>
      </c>
      <c r="K647" s="172">
        <f t="shared" si="12"/>
        <v>0</v>
      </c>
    </row>
    <row r="648" spans="1:11" ht="15.6" x14ac:dyDescent="0.3">
      <c r="A648" s="153" t="s">
        <v>512</v>
      </c>
      <c r="B648" s="170" t="str">
        <f t="shared" si="10"/>
        <v>5829</v>
      </c>
      <c r="C648" s="161" t="s">
        <v>514</v>
      </c>
      <c r="D648" s="144">
        <v>0</v>
      </c>
      <c r="E648" s="144">
        <v>0</v>
      </c>
      <c r="F648" s="144">
        <v>0</v>
      </c>
      <c r="G648" s="144">
        <v>0</v>
      </c>
      <c r="H648" s="154">
        <v>0</v>
      </c>
      <c r="I648" s="85"/>
      <c r="J648" s="171">
        <v>0</v>
      </c>
      <c r="K648" s="172">
        <f t="shared" si="12"/>
        <v>0</v>
      </c>
    </row>
    <row r="649" spans="1:11" ht="15.6" x14ac:dyDescent="0.3">
      <c r="A649" s="153" t="s">
        <v>515</v>
      </c>
      <c r="B649" s="170" t="str">
        <f t="shared" si="10"/>
        <v>5919A</v>
      </c>
      <c r="C649" s="161" t="s">
        <v>516</v>
      </c>
      <c r="D649" s="144">
        <v>0</v>
      </c>
      <c r="E649" s="144">
        <v>0</v>
      </c>
      <c r="F649" s="144">
        <v>0</v>
      </c>
      <c r="G649" s="144">
        <v>0</v>
      </c>
      <c r="H649" s="154">
        <v>0</v>
      </c>
      <c r="I649" s="85"/>
      <c r="J649" s="171"/>
      <c r="K649" s="172">
        <f t="shared" si="12"/>
        <v>0</v>
      </c>
    </row>
    <row r="650" spans="1:11" ht="15.6" x14ac:dyDescent="0.3">
      <c r="A650" s="153" t="s">
        <v>274</v>
      </c>
      <c r="B650" s="170" t="str">
        <f t="shared" si="10"/>
        <v>6019A</v>
      </c>
      <c r="C650" s="147" t="s">
        <v>517</v>
      </c>
      <c r="D650" s="144">
        <v>1637146.42</v>
      </c>
      <c r="E650" s="144">
        <v>0</v>
      </c>
      <c r="F650" s="144">
        <v>1637146.42</v>
      </c>
      <c r="G650" s="144">
        <v>0</v>
      </c>
      <c r="H650" s="154">
        <v>1637146.42</v>
      </c>
      <c r="I650" s="85"/>
      <c r="J650" s="171">
        <v>1637146.42</v>
      </c>
      <c r="K650" s="172">
        <f>H650-J650</f>
        <v>0</v>
      </c>
    </row>
    <row r="651" spans="1:11" ht="15.6" x14ac:dyDescent="0.3">
      <c r="A651" s="153" t="s">
        <v>518</v>
      </c>
      <c r="B651" s="170" t="str">
        <f t="shared" si="10"/>
        <v>6119A</v>
      </c>
      <c r="C651" s="147" t="s">
        <v>519</v>
      </c>
      <c r="D651" s="144">
        <v>1264661.71</v>
      </c>
      <c r="E651" s="144">
        <v>0</v>
      </c>
      <c r="F651" s="144">
        <v>1264661.71</v>
      </c>
      <c r="G651" s="144">
        <v>0</v>
      </c>
      <c r="H651" s="154">
        <v>1264661.71</v>
      </c>
      <c r="I651" s="85"/>
      <c r="J651" s="171">
        <v>1264661.71</v>
      </c>
      <c r="K651" s="172">
        <f t="shared" ref="K651:K677" si="13">H651-J651</f>
        <v>0</v>
      </c>
    </row>
    <row r="652" spans="1:11" ht="15.6" x14ac:dyDescent="0.3">
      <c r="A652" s="153" t="s">
        <v>520</v>
      </c>
      <c r="B652" s="170" t="str">
        <f t="shared" si="10"/>
        <v>6249</v>
      </c>
      <c r="C652" s="161" t="s">
        <v>521</v>
      </c>
      <c r="D652" s="144">
        <v>168800.45</v>
      </c>
      <c r="E652" s="144">
        <v>0</v>
      </c>
      <c r="F652" s="144">
        <v>168800.45</v>
      </c>
      <c r="G652" s="144">
        <v>0</v>
      </c>
      <c r="H652" s="154">
        <v>168800.45</v>
      </c>
      <c r="I652" s="85"/>
      <c r="J652" s="171">
        <v>168800.45</v>
      </c>
      <c r="K652" s="172">
        <f t="shared" si="13"/>
        <v>0</v>
      </c>
    </row>
    <row r="653" spans="1:11" ht="15.6" x14ac:dyDescent="0.3">
      <c r="A653" s="153" t="s">
        <v>522</v>
      </c>
      <c r="B653" s="170" t="str">
        <f t="shared" si="10"/>
        <v>6329</v>
      </c>
      <c r="C653" s="161" t="s">
        <v>523</v>
      </c>
      <c r="D653" s="144">
        <v>117526.06999999999</v>
      </c>
      <c r="E653" s="144">
        <v>0</v>
      </c>
      <c r="F653" s="144">
        <v>117526.06999999999</v>
      </c>
      <c r="G653" s="144">
        <v>0</v>
      </c>
      <c r="H653" s="154">
        <v>117526.06999999999</v>
      </c>
      <c r="I653" s="85"/>
      <c r="J653" s="171">
        <v>117526.06999999999</v>
      </c>
      <c r="K653" s="172">
        <f t="shared" si="13"/>
        <v>0</v>
      </c>
    </row>
    <row r="654" spans="1:11" ht="15.6" x14ac:dyDescent="0.3">
      <c r="A654" s="153" t="s">
        <v>524</v>
      </c>
      <c r="B654" s="170" t="str">
        <f t="shared" ref="B654:B686" si="14">C654</f>
        <v>6407</v>
      </c>
      <c r="C654" s="161" t="s">
        <v>525</v>
      </c>
      <c r="D654" s="144">
        <v>47746.080000000002</v>
      </c>
      <c r="E654" s="144">
        <v>0</v>
      </c>
      <c r="F654" s="144">
        <v>47746.080000000002</v>
      </c>
      <c r="G654" s="144">
        <v>6136262.0600000005</v>
      </c>
      <c r="H654" s="154">
        <v>6184008.1400000006</v>
      </c>
      <c r="I654" s="85"/>
      <c r="J654" s="171">
        <v>6184008.1400000006</v>
      </c>
      <c r="K654" s="172">
        <f t="shared" si="13"/>
        <v>0</v>
      </c>
    </row>
    <row r="655" spans="1:11" ht="15.6" x14ac:dyDescent="0.3">
      <c r="A655" s="153" t="s">
        <v>526</v>
      </c>
      <c r="B655" s="170" t="str">
        <f t="shared" si="14"/>
        <v>6519A</v>
      </c>
      <c r="C655" s="161" t="s">
        <v>527</v>
      </c>
      <c r="D655" s="144">
        <v>0</v>
      </c>
      <c r="E655" s="144">
        <v>0</v>
      </c>
      <c r="F655" s="144">
        <v>0</v>
      </c>
      <c r="G655" s="144">
        <v>0</v>
      </c>
      <c r="H655" s="154">
        <v>0</v>
      </c>
      <c r="I655" s="85"/>
      <c r="J655" s="171">
        <v>0</v>
      </c>
      <c r="K655" s="172">
        <f t="shared" si="13"/>
        <v>0</v>
      </c>
    </row>
    <row r="656" spans="1:11" ht="15.6" x14ac:dyDescent="0.3">
      <c r="A656" s="153" t="s">
        <v>528</v>
      </c>
      <c r="B656" s="170" t="str">
        <f t="shared" si="14"/>
        <v>6619A</v>
      </c>
      <c r="C656" s="161" t="s">
        <v>529</v>
      </c>
      <c r="D656" s="144">
        <v>116409.44000000002</v>
      </c>
      <c r="E656" s="144">
        <v>0</v>
      </c>
      <c r="F656" s="144">
        <v>116409.44000000002</v>
      </c>
      <c r="G656" s="144">
        <v>0</v>
      </c>
      <c r="H656" s="154">
        <v>116409.44000000002</v>
      </c>
      <c r="I656" s="85"/>
      <c r="J656" s="171">
        <v>116409.44000000002</v>
      </c>
      <c r="K656" s="172">
        <f t="shared" si="13"/>
        <v>0</v>
      </c>
    </row>
    <row r="657" spans="1:11" ht="15.6" x14ac:dyDescent="0.3">
      <c r="A657" s="153" t="s">
        <v>530</v>
      </c>
      <c r="B657" s="170" t="str">
        <f t="shared" si="14"/>
        <v>6709A</v>
      </c>
      <c r="C657" s="161" t="s">
        <v>531</v>
      </c>
      <c r="D657" s="144">
        <v>43583.44</v>
      </c>
      <c r="E657" s="144">
        <v>0</v>
      </c>
      <c r="F657" s="144">
        <v>43583.44</v>
      </c>
      <c r="G657" s="144">
        <v>0</v>
      </c>
      <c r="H657" s="154">
        <v>43583.44</v>
      </c>
      <c r="I657" s="85"/>
      <c r="J657" s="171">
        <v>43583.44</v>
      </c>
      <c r="K657" s="172">
        <f t="shared" si="13"/>
        <v>0</v>
      </c>
    </row>
    <row r="658" spans="1:11" ht="15.6" x14ac:dyDescent="0.3">
      <c r="A658" s="153" t="s">
        <v>530</v>
      </c>
      <c r="B658" s="170" t="str">
        <f t="shared" si="14"/>
        <v>6733</v>
      </c>
      <c r="C658" s="161" t="s">
        <v>532</v>
      </c>
      <c r="D658" s="144">
        <v>5079.6500000000005</v>
      </c>
      <c r="E658" s="144">
        <v>0</v>
      </c>
      <c r="F658" s="144">
        <v>5079.6500000000005</v>
      </c>
      <c r="G658" s="144">
        <v>0</v>
      </c>
      <c r="H658" s="154">
        <v>5079.6500000000005</v>
      </c>
      <c r="I658" s="85"/>
      <c r="J658" s="171">
        <v>5079.6500000000005</v>
      </c>
      <c r="K658" s="172">
        <f t="shared" si="13"/>
        <v>0</v>
      </c>
    </row>
    <row r="659" spans="1:11" ht="15.6" x14ac:dyDescent="0.3">
      <c r="A659" s="153" t="s">
        <v>533</v>
      </c>
      <c r="B659" s="170">
        <f t="shared" si="14"/>
        <v>6840</v>
      </c>
      <c r="C659" s="161">
        <v>6840</v>
      </c>
      <c r="D659" s="144">
        <v>39780.129999999997</v>
      </c>
      <c r="E659" s="144">
        <v>0</v>
      </c>
      <c r="F659" s="144">
        <v>39780.129999999997</v>
      </c>
      <c r="G659" s="144">
        <v>0</v>
      </c>
      <c r="H659" s="154">
        <v>39780.129999999997</v>
      </c>
      <c r="I659" s="85"/>
      <c r="J659" s="171">
        <v>39780.129999999997</v>
      </c>
      <c r="K659" s="172">
        <f t="shared" si="13"/>
        <v>0</v>
      </c>
    </row>
    <row r="660" spans="1:11" ht="15.6" x14ac:dyDescent="0.3">
      <c r="A660" s="153" t="s">
        <v>592</v>
      </c>
      <c r="B660" s="170">
        <f t="shared" si="14"/>
        <v>6940</v>
      </c>
      <c r="C660" s="161">
        <v>6940</v>
      </c>
      <c r="D660" s="144">
        <v>851.76</v>
      </c>
      <c r="E660" s="144">
        <v>0</v>
      </c>
      <c r="F660" s="144">
        <v>851.76</v>
      </c>
      <c r="G660" s="144">
        <v>0</v>
      </c>
      <c r="H660" s="154">
        <v>851.76</v>
      </c>
      <c r="I660" s="85"/>
      <c r="J660" s="171">
        <v>851.76</v>
      </c>
      <c r="K660" s="172">
        <f t="shared" si="13"/>
        <v>0</v>
      </c>
    </row>
    <row r="661" spans="1:11" ht="15.6" x14ac:dyDescent="0.3">
      <c r="A661" s="153" t="s">
        <v>535</v>
      </c>
      <c r="B661" s="170" t="str">
        <f t="shared" si="14"/>
        <v>7208</v>
      </c>
      <c r="C661" s="161" t="s">
        <v>536</v>
      </c>
      <c r="D661" s="144">
        <v>180448.31</v>
      </c>
      <c r="E661" s="144">
        <v>0</v>
      </c>
      <c r="F661" s="144">
        <v>180448.31</v>
      </c>
      <c r="G661" s="144">
        <v>0</v>
      </c>
      <c r="H661" s="154">
        <v>180448.31</v>
      </c>
      <c r="I661" s="85"/>
      <c r="J661" s="171">
        <v>180448.31</v>
      </c>
      <c r="K661" s="172">
        <f t="shared" si="13"/>
        <v>0</v>
      </c>
    </row>
    <row r="662" spans="1:11" ht="15.6" x14ac:dyDescent="0.3">
      <c r="A662" s="153" t="s">
        <v>347</v>
      </c>
      <c r="B662" s="170" t="str">
        <f t="shared" si="14"/>
        <v>7305A</v>
      </c>
      <c r="C662" s="161" t="s">
        <v>537</v>
      </c>
      <c r="D662" s="144">
        <v>0</v>
      </c>
      <c r="E662" s="144">
        <v>0</v>
      </c>
      <c r="F662" s="144">
        <v>0</v>
      </c>
      <c r="G662" s="144">
        <v>0</v>
      </c>
      <c r="H662" s="154">
        <v>0</v>
      </c>
      <c r="I662" s="85"/>
      <c r="J662" s="171">
        <v>0</v>
      </c>
      <c r="K662" s="172">
        <f t="shared" si="13"/>
        <v>0</v>
      </c>
    </row>
    <row r="663" spans="1:11" ht="15.6" x14ac:dyDescent="0.3">
      <c r="A663" s="153" t="s">
        <v>538</v>
      </c>
      <c r="B663" s="170" t="str">
        <f t="shared" si="14"/>
        <v>7405A</v>
      </c>
      <c r="C663" s="161" t="s">
        <v>539</v>
      </c>
      <c r="D663" s="144">
        <v>2663322.94</v>
      </c>
      <c r="E663" s="144">
        <v>0</v>
      </c>
      <c r="F663" s="144">
        <v>2663322.94</v>
      </c>
      <c r="G663" s="144">
        <v>0</v>
      </c>
      <c r="H663" s="154">
        <v>2663322.94</v>
      </c>
      <c r="I663" s="85"/>
      <c r="J663" s="171">
        <v>2663322.94</v>
      </c>
      <c r="K663" s="172">
        <f t="shared" si="13"/>
        <v>0</v>
      </c>
    </row>
    <row r="664" spans="1:11" ht="15.6" x14ac:dyDescent="0.3">
      <c r="A664" s="153" t="s">
        <v>538</v>
      </c>
      <c r="B664" s="170" t="str">
        <f t="shared" si="14"/>
        <v>7425</v>
      </c>
      <c r="C664" s="164" t="s">
        <v>540</v>
      </c>
      <c r="D664" s="144">
        <v>0</v>
      </c>
      <c r="E664" s="144">
        <v>0</v>
      </c>
      <c r="F664" s="144">
        <v>0</v>
      </c>
      <c r="G664" s="144">
        <v>0</v>
      </c>
      <c r="H664" s="154">
        <v>0</v>
      </c>
      <c r="I664" s="85"/>
      <c r="J664" s="171">
        <v>0</v>
      </c>
      <c r="K664" s="172">
        <f t="shared" si="13"/>
        <v>0</v>
      </c>
    </row>
    <row r="665" spans="1:11" ht="15.6" x14ac:dyDescent="0.3">
      <c r="A665" s="153" t="s">
        <v>541</v>
      </c>
      <c r="B665" s="170" t="str">
        <f t="shared" si="14"/>
        <v>7538</v>
      </c>
      <c r="C665" s="147" t="s">
        <v>542</v>
      </c>
      <c r="D665" s="144">
        <v>190155.66999999998</v>
      </c>
      <c r="E665" s="144">
        <v>0</v>
      </c>
      <c r="F665" s="144">
        <v>190155.66999999998</v>
      </c>
      <c r="G665" s="144">
        <v>0</v>
      </c>
      <c r="H665" s="154">
        <v>190155.66999999998</v>
      </c>
      <c r="I665" s="85"/>
      <c r="J665" s="171">
        <v>190155.66999999998</v>
      </c>
      <c r="K665" s="172">
        <f t="shared" si="13"/>
        <v>0</v>
      </c>
    </row>
    <row r="666" spans="1:11" ht="15.6" x14ac:dyDescent="0.3">
      <c r="A666" s="153" t="s">
        <v>541</v>
      </c>
      <c r="B666" s="170" t="str">
        <f t="shared" si="14"/>
        <v>7525</v>
      </c>
      <c r="C666" s="162" t="s">
        <v>543</v>
      </c>
      <c r="D666" s="144">
        <v>0</v>
      </c>
      <c r="E666" s="144">
        <v>0</v>
      </c>
      <c r="F666" s="144">
        <v>0</v>
      </c>
      <c r="G666" s="144">
        <v>0</v>
      </c>
      <c r="H666" s="154">
        <v>0</v>
      </c>
      <c r="I666" s="85"/>
      <c r="J666" s="171">
        <v>0</v>
      </c>
      <c r="K666" s="172">
        <f t="shared" si="13"/>
        <v>0</v>
      </c>
    </row>
    <row r="667" spans="1:11" ht="15.6" x14ac:dyDescent="0.3">
      <c r="A667" s="153" t="s">
        <v>544</v>
      </c>
      <c r="B667" s="170" t="str">
        <f t="shared" si="14"/>
        <v>7932</v>
      </c>
      <c r="C667" s="161" t="s">
        <v>545</v>
      </c>
      <c r="D667" s="144">
        <v>7799.8599999999988</v>
      </c>
      <c r="E667" s="144">
        <v>0</v>
      </c>
      <c r="F667" s="144">
        <v>7799.8599999999988</v>
      </c>
      <c r="G667" s="144">
        <v>0</v>
      </c>
      <c r="H667" s="154">
        <v>7799.8599999999988</v>
      </c>
      <c r="I667" s="85"/>
      <c r="J667" s="171">
        <v>7799.8599999999988</v>
      </c>
      <c r="K667" s="172">
        <f t="shared" si="13"/>
        <v>0</v>
      </c>
    </row>
    <row r="668" spans="1:11" ht="15.6" x14ac:dyDescent="0.3">
      <c r="A668" s="153" t="s">
        <v>546</v>
      </c>
      <c r="B668" s="170">
        <f t="shared" si="14"/>
        <v>8040</v>
      </c>
      <c r="C668" s="161">
        <v>8040</v>
      </c>
      <c r="D668" s="144">
        <v>1404.46</v>
      </c>
      <c r="E668" s="144">
        <v>0</v>
      </c>
      <c r="F668" s="144">
        <v>1404.46</v>
      </c>
      <c r="G668" s="144">
        <v>0</v>
      </c>
      <c r="H668" s="154">
        <v>1404.46</v>
      </c>
      <c r="I668" s="85"/>
      <c r="J668" s="171">
        <v>1404.46</v>
      </c>
      <c r="K668" s="172">
        <f t="shared" si="13"/>
        <v>0</v>
      </c>
    </row>
    <row r="669" spans="1:11" ht="15.6" x14ac:dyDescent="0.3">
      <c r="A669" s="153" t="s">
        <v>548</v>
      </c>
      <c r="B669" s="170" t="str">
        <f t="shared" si="14"/>
        <v>8132</v>
      </c>
      <c r="C669" s="161" t="s">
        <v>549</v>
      </c>
      <c r="D669" s="144">
        <v>2200.77</v>
      </c>
      <c r="E669" s="144">
        <v>0</v>
      </c>
      <c r="F669" s="144">
        <v>2200.77</v>
      </c>
      <c r="G669" s="144">
        <v>0</v>
      </c>
      <c r="H669" s="154">
        <v>2200.77</v>
      </c>
      <c r="I669" s="85"/>
      <c r="J669" s="171">
        <v>2200.77</v>
      </c>
      <c r="K669" s="172">
        <f t="shared" si="13"/>
        <v>0</v>
      </c>
    </row>
    <row r="670" spans="1:11" ht="15.6" x14ac:dyDescent="0.3">
      <c r="A670" s="165" t="s">
        <v>550</v>
      </c>
      <c r="B670" s="170" t="str">
        <f t="shared" si="14"/>
        <v>8340</v>
      </c>
      <c r="C670" s="164" t="s">
        <v>551</v>
      </c>
      <c r="D670" s="144">
        <v>0</v>
      </c>
      <c r="E670" s="144">
        <v>0</v>
      </c>
      <c r="F670" s="144">
        <v>0</v>
      </c>
      <c r="G670" s="144">
        <v>0</v>
      </c>
      <c r="H670" s="154">
        <v>0</v>
      </c>
      <c r="I670" s="85"/>
      <c r="J670" s="171">
        <v>0</v>
      </c>
      <c r="K670" s="172">
        <f t="shared" si="13"/>
        <v>0</v>
      </c>
    </row>
    <row r="671" spans="1:11" ht="15.6" x14ac:dyDescent="0.3">
      <c r="A671" s="153" t="s">
        <v>333</v>
      </c>
      <c r="B671" s="170" t="str">
        <f t="shared" si="14"/>
        <v>8440</v>
      </c>
      <c r="C671" s="161" t="s">
        <v>552</v>
      </c>
      <c r="D671" s="144">
        <v>527.1</v>
      </c>
      <c r="E671" s="144">
        <v>0</v>
      </c>
      <c r="F671" s="144">
        <v>527.1</v>
      </c>
      <c r="G671" s="144">
        <v>0</v>
      </c>
      <c r="H671" s="154">
        <v>527.1</v>
      </c>
      <c r="I671" s="85"/>
      <c r="J671" s="171">
        <v>527.1</v>
      </c>
      <c r="K671" s="172">
        <f t="shared" si="13"/>
        <v>0</v>
      </c>
    </row>
    <row r="672" spans="1:11" ht="15.6" x14ac:dyDescent="0.3">
      <c r="A672" s="153" t="s">
        <v>553</v>
      </c>
      <c r="B672" s="170" t="str">
        <f t="shared" si="14"/>
        <v>8809A</v>
      </c>
      <c r="C672" s="161" t="s">
        <v>554</v>
      </c>
      <c r="D672" s="144">
        <v>31423.25</v>
      </c>
      <c r="E672" s="144">
        <v>0</v>
      </c>
      <c r="F672" s="144">
        <v>31423.25</v>
      </c>
      <c r="G672" s="144">
        <v>0</v>
      </c>
      <c r="H672" s="154">
        <v>31423.25</v>
      </c>
      <c r="I672" s="85"/>
      <c r="J672" s="171">
        <v>31423.25</v>
      </c>
      <c r="K672" s="172">
        <f t="shared" si="13"/>
        <v>0</v>
      </c>
    </row>
    <row r="673" spans="1:11" ht="15.6" x14ac:dyDescent="0.3">
      <c r="A673" s="153" t="s">
        <v>555</v>
      </c>
      <c r="B673" s="170" t="str">
        <f t="shared" si="14"/>
        <v>9040</v>
      </c>
      <c r="C673" s="147" t="s">
        <v>556</v>
      </c>
      <c r="D673" s="144">
        <v>19.03</v>
      </c>
      <c r="E673" s="144">
        <v>0</v>
      </c>
      <c r="F673" s="144">
        <v>19.03</v>
      </c>
      <c r="G673" s="144">
        <v>0</v>
      </c>
      <c r="H673" s="154">
        <v>19.03</v>
      </c>
      <c r="I673" s="85"/>
      <c r="J673" s="171">
        <v>19.03</v>
      </c>
      <c r="K673" s="172">
        <f t="shared" si="13"/>
        <v>0</v>
      </c>
    </row>
    <row r="674" spans="1:11" ht="15.6" x14ac:dyDescent="0.3">
      <c r="A674" s="153" t="s">
        <v>557</v>
      </c>
      <c r="B674" s="170" t="str">
        <f t="shared" si="14"/>
        <v>9201A</v>
      </c>
      <c r="C674" s="147" t="s">
        <v>558</v>
      </c>
      <c r="D674" s="144">
        <v>173680.93</v>
      </c>
      <c r="E674" s="144">
        <v>0</v>
      </c>
      <c r="F674" s="144">
        <v>173680.93</v>
      </c>
      <c r="G674" s="144">
        <v>0</v>
      </c>
      <c r="H674" s="154">
        <v>173680.93</v>
      </c>
      <c r="I674" s="85"/>
      <c r="J674" s="171">
        <v>173680.93</v>
      </c>
      <c r="K674" s="172">
        <f t="shared" si="13"/>
        <v>0</v>
      </c>
    </row>
    <row r="675" spans="1:11" ht="15.6" x14ac:dyDescent="0.3">
      <c r="A675" s="153" t="s">
        <v>559</v>
      </c>
      <c r="B675" s="170" t="str">
        <f t="shared" si="14"/>
        <v>9301A</v>
      </c>
      <c r="C675" s="147" t="s">
        <v>560</v>
      </c>
      <c r="D675" s="144">
        <v>77185.819999999992</v>
      </c>
      <c r="E675" s="144">
        <v>0</v>
      </c>
      <c r="F675" s="144">
        <v>77185.819999999992</v>
      </c>
      <c r="G675" s="144">
        <v>0</v>
      </c>
      <c r="H675" s="154">
        <v>77185.819999999992</v>
      </c>
      <c r="I675" s="85"/>
      <c r="J675" s="171">
        <v>77185.819999999992</v>
      </c>
      <c r="K675" s="172">
        <f t="shared" si="13"/>
        <v>0</v>
      </c>
    </row>
    <row r="676" spans="1:11" ht="15.6" x14ac:dyDescent="0.3">
      <c r="A676" s="153" t="s">
        <v>561</v>
      </c>
      <c r="B676" s="170" t="str">
        <f t="shared" si="14"/>
        <v>9449</v>
      </c>
      <c r="C676" s="147" t="s">
        <v>562</v>
      </c>
      <c r="D676" s="144">
        <v>14037.77</v>
      </c>
      <c r="E676" s="144">
        <v>0</v>
      </c>
      <c r="F676" s="144">
        <v>14037.77</v>
      </c>
      <c r="G676" s="144">
        <v>0</v>
      </c>
      <c r="H676" s="154">
        <v>14037.77</v>
      </c>
      <c r="I676" s="85"/>
      <c r="J676" s="171">
        <v>14037.77</v>
      </c>
      <c r="K676" s="172">
        <f t="shared" si="13"/>
        <v>0</v>
      </c>
    </row>
    <row r="677" spans="1:11" ht="15.6" x14ac:dyDescent="0.3">
      <c r="A677" s="153" t="s">
        <v>563</v>
      </c>
      <c r="B677" s="170" t="str">
        <f t="shared" si="14"/>
        <v>9618A</v>
      </c>
      <c r="C677" s="147" t="s">
        <v>564</v>
      </c>
      <c r="D677" s="144">
        <v>0</v>
      </c>
      <c r="E677" s="144">
        <v>0</v>
      </c>
      <c r="F677" s="144">
        <v>0</v>
      </c>
      <c r="G677" s="144">
        <v>0</v>
      </c>
      <c r="H677" s="154">
        <v>0</v>
      </c>
      <c r="I677" s="85"/>
      <c r="J677" s="171">
        <v>0</v>
      </c>
      <c r="K677" s="172">
        <f t="shared" si="13"/>
        <v>0</v>
      </c>
    </row>
    <row r="678" spans="1:11" ht="15.6" x14ac:dyDescent="0.3">
      <c r="A678" s="153" t="s">
        <v>566</v>
      </c>
      <c r="B678" s="170" t="str">
        <f t="shared" si="14"/>
        <v>9818A</v>
      </c>
      <c r="C678" s="162" t="s">
        <v>565</v>
      </c>
      <c r="D678" s="144">
        <v>316769761.49000001</v>
      </c>
      <c r="E678" s="144">
        <v>-8117097.7200000286</v>
      </c>
      <c r="F678" s="144">
        <v>308652663.76999998</v>
      </c>
      <c r="G678" s="144">
        <v>88881153</v>
      </c>
      <c r="H678" s="154">
        <v>397533816.76999998</v>
      </c>
      <c r="I678" s="85"/>
      <c r="J678" s="171">
        <v>397533816.76999998</v>
      </c>
      <c r="K678" s="172">
        <f t="shared" ref="K678:K686" si="15">H678-J678</f>
        <v>0</v>
      </c>
    </row>
    <row r="679" spans="1:11" ht="15.6" x14ac:dyDescent="0.3">
      <c r="A679" s="153" t="s">
        <v>567</v>
      </c>
      <c r="B679" s="170" t="str">
        <f t="shared" si="14"/>
        <v>BB49</v>
      </c>
      <c r="C679" s="147" t="s">
        <v>568</v>
      </c>
      <c r="D679" s="144"/>
      <c r="E679" s="144">
        <v>0</v>
      </c>
      <c r="F679" s="144">
        <v>0</v>
      </c>
      <c r="G679" s="144">
        <v>0</v>
      </c>
      <c r="H679" s="154">
        <v>0</v>
      </c>
      <c r="I679" s="85"/>
      <c r="J679" s="171">
        <v>0</v>
      </c>
      <c r="K679" s="172">
        <f t="shared" si="15"/>
        <v>0</v>
      </c>
    </row>
    <row r="680" spans="1:11" ht="15.6" x14ac:dyDescent="0.3">
      <c r="A680" s="153" t="s">
        <v>569</v>
      </c>
      <c r="B680" s="170" t="str">
        <f t="shared" si="14"/>
        <v>AA</v>
      </c>
      <c r="C680" s="145" t="s">
        <v>570</v>
      </c>
      <c r="D680" s="144" t="s">
        <v>397</v>
      </c>
      <c r="E680" s="144">
        <v>0</v>
      </c>
      <c r="F680" s="144">
        <v>0</v>
      </c>
      <c r="G680" s="144">
        <v>0</v>
      </c>
      <c r="H680" s="154">
        <v>0</v>
      </c>
      <c r="I680" s="85"/>
      <c r="J680" s="171">
        <v>0</v>
      </c>
      <c r="K680" s="172">
        <f t="shared" si="15"/>
        <v>0</v>
      </c>
    </row>
    <row r="681" spans="1:11" ht="15.6" x14ac:dyDescent="0.3">
      <c r="A681" s="153" t="s">
        <v>571</v>
      </c>
      <c r="B681" s="170" t="str">
        <f t="shared" si="14"/>
        <v>BB</v>
      </c>
      <c r="C681" s="145" t="s">
        <v>587</v>
      </c>
      <c r="D681" s="144"/>
      <c r="E681" s="144">
        <v>0</v>
      </c>
      <c r="F681" s="144">
        <v>0</v>
      </c>
      <c r="G681" s="144">
        <v>70273.710000000006</v>
      </c>
      <c r="H681" s="154">
        <v>70273.710000000006</v>
      </c>
      <c r="I681" s="85"/>
      <c r="J681" s="171">
        <v>70273.710000000006</v>
      </c>
      <c r="K681" s="172">
        <f t="shared" si="15"/>
        <v>0</v>
      </c>
    </row>
    <row r="682" spans="1:11" ht="15.6" x14ac:dyDescent="0.3">
      <c r="A682" s="153" t="s">
        <v>572</v>
      </c>
      <c r="B682" s="170" t="str">
        <f t="shared" si="14"/>
        <v>CC</v>
      </c>
      <c r="C682" s="145" t="s">
        <v>588</v>
      </c>
      <c r="D682" s="144"/>
      <c r="E682" s="144">
        <v>0</v>
      </c>
      <c r="F682" s="144">
        <v>0</v>
      </c>
      <c r="G682" s="144">
        <v>18871212</v>
      </c>
      <c r="H682" s="154">
        <v>18871212</v>
      </c>
      <c r="I682" s="85"/>
      <c r="J682" s="171">
        <v>18871212</v>
      </c>
      <c r="K682" s="172">
        <f t="shared" si="15"/>
        <v>0</v>
      </c>
    </row>
    <row r="683" spans="1:11" ht="15.6" x14ac:dyDescent="0.3">
      <c r="A683" s="153" t="s">
        <v>299</v>
      </c>
      <c r="B683" s="170" t="str">
        <f t="shared" si="14"/>
        <v>DD</v>
      </c>
      <c r="C683" s="145" t="s">
        <v>589</v>
      </c>
      <c r="D683" s="144"/>
      <c r="E683" s="144">
        <v>0</v>
      </c>
      <c r="F683" s="144">
        <v>0</v>
      </c>
      <c r="G683" s="144">
        <v>1423901.6</v>
      </c>
      <c r="H683" s="154">
        <v>1423901.6</v>
      </c>
      <c r="I683" s="85"/>
      <c r="J683" s="171">
        <v>1423901.6</v>
      </c>
      <c r="K683" s="172">
        <f t="shared" si="15"/>
        <v>0</v>
      </c>
    </row>
    <row r="684" spans="1:11" ht="15.6" x14ac:dyDescent="0.3">
      <c r="A684" s="153" t="s">
        <v>300</v>
      </c>
      <c r="B684" s="170" t="str">
        <f t="shared" si="14"/>
        <v>QQ</v>
      </c>
      <c r="C684" s="147" t="s">
        <v>573</v>
      </c>
      <c r="D684" s="144"/>
      <c r="E684" s="144">
        <v>0</v>
      </c>
      <c r="F684" s="144">
        <v>0</v>
      </c>
      <c r="G684" s="144">
        <v>0</v>
      </c>
      <c r="H684" s="154">
        <v>0</v>
      </c>
      <c r="I684" s="85"/>
      <c r="J684" s="171">
        <v>0</v>
      </c>
      <c r="K684" s="172">
        <f t="shared" si="15"/>
        <v>0</v>
      </c>
    </row>
    <row r="685" spans="1:11" ht="15.6" x14ac:dyDescent="0.3">
      <c r="A685" s="153" t="s">
        <v>574</v>
      </c>
      <c r="B685" s="170" t="str">
        <f t="shared" si="14"/>
        <v>EE</v>
      </c>
      <c r="C685" s="145" t="s">
        <v>590</v>
      </c>
      <c r="D685" s="144"/>
      <c r="E685" s="144">
        <v>0</v>
      </c>
      <c r="F685" s="144">
        <v>0</v>
      </c>
      <c r="G685" s="144">
        <v>0</v>
      </c>
      <c r="H685" s="154">
        <v>0</v>
      </c>
      <c r="I685" s="85"/>
      <c r="J685" s="171">
        <v>0</v>
      </c>
      <c r="K685" s="172">
        <f t="shared" si="15"/>
        <v>0</v>
      </c>
    </row>
    <row r="686" spans="1:11" ht="15.6" x14ac:dyDescent="0.3">
      <c r="A686" s="153" t="s">
        <v>575</v>
      </c>
      <c r="B686" s="170" t="str">
        <f t="shared" si="14"/>
        <v>RB</v>
      </c>
      <c r="C686" s="145" t="s">
        <v>576</v>
      </c>
      <c r="D686" s="144"/>
      <c r="E686" s="144">
        <v>0</v>
      </c>
      <c r="F686" s="144">
        <v>0</v>
      </c>
      <c r="G686" s="144">
        <v>0</v>
      </c>
      <c r="H686" s="154">
        <v>0</v>
      </c>
      <c r="I686" s="85"/>
      <c r="J686" s="171">
        <v>0</v>
      </c>
      <c r="K686" s="172">
        <f t="shared" si="15"/>
        <v>0</v>
      </c>
    </row>
    <row r="687" spans="1:11" ht="15.6" x14ac:dyDescent="0.3">
      <c r="A687" s="153"/>
      <c r="B687" s="170"/>
      <c r="C687" s="144"/>
      <c r="D687" s="148" t="s">
        <v>577</v>
      </c>
      <c r="E687" s="148" t="s">
        <v>577</v>
      </c>
      <c r="F687" s="148" t="s">
        <v>577</v>
      </c>
      <c r="G687" s="148" t="s">
        <v>577</v>
      </c>
      <c r="H687" s="166" t="s">
        <v>577</v>
      </c>
      <c r="I687" s="85"/>
      <c r="J687" s="171"/>
      <c r="K687" s="172"/>
    </row>
    <row r="688" spans="1:11" ht="15.6" x14ac:dyDescent="0.3">
      <c r="A688" s="153" t="s">
        <v>578</v>
      </c>
      <c r="B688" s="170"/>
      <c r="C688" s="158"/>
      <c r="D688" s="144">
        <f>SUM(D589:D686)</f>
        <v>512538766.93999994</v>
      </c>
      <c r="E688" s="144">
        <f>SUM(E589:E686)</f>
        <v>-7990358.3300000289</v>
      </c>
      <c r="F688" s="144">
        <f>SUM(F589:F686)</f>
        <v>504548408.6099999</v>
      </c>
      <c r="G688" s="144">
        <f>SUM(G589:G686)</f>
        <v>120849524.75999999</v>
      </c>
      <c r="H688" s="154">
        <f>SUM(H589:H686)</f>
        <v>625397933.37</v>
      </c>
      <c r="I688" s="85"/>
      <c r="J688" s="171">
        <v>625397933.37</v>
      </c>
      <c r="K688" s="172">
        <f>H688-J688</f>
        <v>0</v>
      </c>
    </row>
    <row r="689" spans="1:10" ht="15.6" x14ac:dyDescent="0.3">
      <c r="A689" s="153"/>
      <c r="B689" s="170"/>
      <c r="C689" s="144"/>
      <c r="D689" s="148" t="s">
        <v>397</v>
      </c>
      <c r="E689" s="148" t="s">
        <v>397</v>
      </c>
      <c r="F689" s="148" t="s">
        <v>397</v>
      </c>
      <c r="G689" s="148" t="s">
        <v>397</v>
      </c>
      <c r="H689" s="166" t="s">
        <v>397</v>
      </c>
      <c r="I689" s="85"/>
    </row>
    <row r="690" spans="1:10" ht="15.6" x14ac:dyDescent="0.3">
      <c r="A690" s="153"/>
      <c r="B690" s="170"/>
      <c r="C690" s="144"/>
      <c r="D690" s="144"/>
      <c r="E690" s="144"/>
      <c r="F690" s="144"/>
      <c r="G690" s="144"/>
      <c r="H690" s="154">
        <v>234522074.19000006</v>
      </c>
      <c r="I690" s="85"/>
    </row>
    <row r="691" spans="1:10" ht="15.6" x14ac:dyDescent="0.3">
      <c r="A691" s="153"/>
      <c r="B691" s="170"/>
      <c r="C691" s="144"/>
      <c r="D691" s="144"/>
      <c r="E691" s="144"/>
      <c r="F691" s="144"/>
      <c r="G691" s="144"/>
      <c r="H691" s="154"/>
      <c r="I691" s="85"/>
    </row>
    <row r="692" spans="1:10" ht="15.6" x14ac:dyDescent="0.3">
      <c r="A692" s="153"/>
      <c r="B692" s="170"/>
      <c r="C692" s="144"/>
      <c r="D692" s="144"/>
      <c r="E692" s="144"/>
      <c r="F692" s="144"/>
      <c r="G692" s="144"/>
      <c r="H692" s="154"/>
      <c r="I692" s="85"/>
    </row>
    <row r="693" spans="1:10" ht="15.6" x14ac:dyDescent="0.3">
      <c r="A693" s="153"/>
      <c r="B693" s="170"/>
      <c r="C693" s="144"/>
      <c r="D693" s="144"/>
      <c r="E693" s="144"/>
      <c r="F693" s="144"/>
      <c r="G693" s="144"/>
      <c r="H693" s="154"/>
      <c r="I693" s="85"/>
    </row>
    <row r="694" spans="1:10" ht="15.6" x14ac:dyDescent="0.3">
      <c r="A694" s="153"/>
      <c r="B694" s="170"/>
      <c r="C694" s="144"/>
      <c r="D694" s="144"/>
      <c r="E694" s="144"/>
      <c r="F694" s="144"/>
      <c r="G694" s="144"/>
      <c r="H694" s="154"/>
      <c r="I694" s="85"/>
    </row>
    <row r="695" spans="1:10" ht="16.2" thickBot="1" x14ac:dyDescent="0.35">
      <c r="A695" s="167"/>
      <c r="B695" s="183"/>
      <c r="C695" s="168"/>
      <c r="D695" s="168"/>
      <c r="E695" s="168"/>
      <c r="F695" s="168"/>
      <c r="G695" s="168" t="s">
        <v>579</v>
      </c>
      <c r="H695" s="169">
        <v>0</v>
      </c>
      <c r="I695" s="85"/>
    </row>
    <row r="696" spans="1:10" x14ac:dyDescent="0.3">
      <c r="C696" s="90"/>
      <c r="D696"/>
      <c r="I696" s="85"/>
    </row>
    <row r="697" spans="1:10" ht="15" thickBot="1" x14ac:dyDescent="0.35">
      <c r="C697" s="90"/>
      <c r="D697"/>
      <c r="I697" s="85"/>
    </row>
    <row r="698" spans="1:10" ht="15.6" x14ac:dyDescent="0.3">
      <c r="A698" s="185"/>
      <c r="B698" s="186"/>
      <c r="C698" s="187"/>
      <c r="D698" s="187" t="s">
        <v>394</v>
      </c>
      <c r="E698" s="187"/>
      <c r="F698" s="187"/>
      <c r="G698" s="187"/>
      <c r="H698" s="188"/>
      <c r="I698" s="85"/>
      <c r="J698" s="85"/>
    </row>
    <row r="699" spans="1:10" ht="15.6" x14ac:dyDescent="0.3">
      <c r="A699" s="189"/>
      <c r="B699" s="184"/>
      <c r="C699" s="174"/>
      <c r="D699" s="174" t="s">
        <v>395</v>
      </c>
      <c r="E699" s="174"/>
      <c r="F699" s="174"/>
      <c r="G699" s="174"/>
      <c r="H699" s="190"/>
      <c r="I699" s="85"/>
      <c r="J699" s="85"/>
    </row>
    <row r="700" spans="1:10" ht="15.6" x14ac:dyDescent="0.3">
      <c r="A700" s="189" t="s">
        <v>596</v>
      </c>
      <c r="B700" s="184"/>
      <c r="C700" s="174"/>
      <c r="D700" s="174"/>
      <c r="E700" s="179" t="s">
        <v>396</v>
      </c>
      <c r="F700" s="174"/>
      <c r="G700" s="174"/>
      <c r="H700" s="190"/>
      <c r="I700" s="85"/>
      <c r="J700" s="85"/>
    </row>
    <row r="701" spans="1:10" ht="15.6" x14ac:dyDescent="0.3">
      <c r="A701" s="191" t="s">
        <v>397</v>
      </c>
      <c r="B701" s="192"/>
      <c r="C701" s="193" t="s">
        <v>397</v>
      </c>
      <c r="D701" s="193" t="s">
        <v>397</v>
      </c>
      <c r="E701" s="193" t="s">
        <v>397</v>
      </c>
      <c r="F701" s="193" t="s">
        <v>397</v>
      </c>
      <c r="G701" s="193" t="s">
        <v>397</v>
      </c>
      <c r="H701" s="194" t="s">
        <v>397</v>
      </c>
      <c r="I701" s="85"/>
      <c r="J701" s="85"/>
    </row>
    <row r="702" spans="1:10" ht="15.6" x14ac:dyDescent="0.3">
      <c r="A702" s="189" t="s">
        <v>398</v>
      </c>
      <c r="B702" s="184"/>
      <c r="C702" s="195"/>
      <c r="D702" s="176" t="s">
        <v>185</v>
      </c>
      <c r="E702" s="176" t="s">
        <v>185</v>
      </c>
      <c r="F702" s="176" t="s">
        <v>399</v>
      </c>
      <c r="G702" s="176" t="s">
        <v>185</v>
      </c>
      <c r="H702" s="196" t="s">
        <v>400</v>
      </c>
      <c r="I702" s="85"/>
      <c r="J702" s="85"/>
    </row>
    <row r="703" spans="1:10" ht="15.6" x14ac:dyDescent="0.3">
      <c r="A703" s="189"/>
      <c r="B703" s="184"/>
      <c r="C703" s="195"/>
      <c r="D703" s="176" t="s">
        <v>401</v>
      </c>
      <c r="E703" s="176" t="s">
        <v>402</v>
      </c>
      <c r="F703" s="176" t="s">
        <v>402</v>
      </c>
      <c r="G703" s="176" t="s">
        <v>403</v>
      </c>
      <c r="H703" s="196" t="s">
        <v>404</v>
      </c>
      <c r="I703" s="85"/>
      <c r="J703" s="85"/>
    </row>
    <row r="704" spans="1:10" ht="15.6" x14ac:dyDescent="0.3">
      <c r="A704" s="189"/>
      <c r="B704" s="184"/>
      <c r="C704" s="195"/>
      <c r="D704" s="176" t="s">
        <v>405</v>
      </c>
      <c r="E704" s="176" t="s">
        <v>406</v>
      </c>
      <c r="F704" s="174"/>
      <c r="G704" s="176" t="s">
        <v>406</v>
      </c>
      <c r="H704" s="196" t="s">
        <v>407</v>
      </c>
      <c r="I704" s="85"/>
      <c r="J704" s="85"/>
    </row>
    <row r="705" spans="1:10" ht="15.6" x14ac:dyDescent="0.3">
      <c r="A705" s="191" t="s">
        <v>397</v>
      </c>
      <c r="B705" s="192"/>
      <c r="C705" s="193" t="s">
        <v>397</v>
      </c>
      <c r="D705" s="193" t="s">
        <v>397</v>
      </c>
      <c r="E705" s="193" t="s">
        <v>397</v>
      </c>
      <c r="F705" s="193" t="s">
        <v>397</v>
      </c>
      <c r="G705" s="193" t="s">
        <v>397</v>
      </c>
      <c r="H705" s="194" t="s">
        <v>397</v>
      </c>
      <c r="I705" s="85"/>
      <c r="J705" s="85"/>
    </row>
    <row r="706" spans="1:10" ht="15.6" x14ac:dyDescent="0.3">
      <c r="A706" s="189" t="s">
        <v>408</v>
      </c>
      <c r="B706" s="197" t="str">
        <f>C706</f>
        <v>00</v>
      </c>
      <c r="C706" s="198" t="s">
        <v>409</v>
      </c>
      <c r="D706" s="174"/>
      <c r="E706" s="174">
        <v>133335.78</v>
      </c>
      <c r="F706" s="174">
        <v>133335.78</v>
      </c>
      <c r="G706" s="174">
        <v>0</v>
      </c>
      <c r="H706" s="190">
        <v>133335.78</v>
      </c>
      <c r="I706" s="85"/>
      <c r="J706" s="85"/>
    </row>
    <row r="707" spans="1:10" ht="15.6" x14ac:dyDescent="0.3">
      <c r="A707" s="189" t="s">
        <v>410</v>
      </c>
      <c r="B707" s="197" t="str">
        <f t="shared" ref="B707:B770" si="16">C707</f>
        <v>0201A</v>
      </c>
      <c r="C707" s="199" t="s">
        <v>411</v>
      </c>
      <c r="D707" s="174">
        <v>8493289.9600000009</v>
      </c>
      <c r="E707" s="174">
        <v>0</v>
      </c>
      <c r="F707" s="174">
        <v>8493289.9600000009</v>
      </c>
      <c r="G707" s="174">
        <v>0</v>
      </c>
      <c r="H707" s="190">
        <v>8493289.9600000009</v>
      </c>
      <c r="I707" s="85"/>
      <c r="J707" s="85"/>
    </row>
    <row r="708" spans="1:10" ht="15.6" x14ac:dyDescent="0.3">
      <c r="A708" s="189" t="s">
        <v>410</v>
      </c>
      <c r="B708" s="197" t="str">
        <f t="shared" si="16"/>
        <v>0237</v>
      </c>
      <c r="C708" s="199" t="s">
        <v>412</v>
      </c>
      <c r="D708" s="174">
        <v>286582.17</v>
      </c>
      <c r="E708" s="174">
        <v>0</v>
      </c>
      <c r="F708" s="174">
        <v>286582.17</v>
      </c>
      <c r="G708" s="174">
        <v>0</v>
      </c>
      <c r="H708" s="190">
        <v>286582.17</v>
      </c>
      <c r="I708" s="85"/>
      <c r="J708" s="85"/>
    </row>
    <row r="709" spans="1:10" ht="15.6" x14ac:dyDescent="0.3">
      <c r="A709" s="189" t="s">
        <v>413</v>
      </c>
      <c r="B709" s="197" t="str">
        <f t="shared" si="16"/>
        <v>0302A</v>
      </c>
      <c r="C709" s="199" t="s">
        <v>414</v>
      </c>
      <c r="D709" s="174">
        <v>58124.41</v>
      </c>
      <c r="E709" s="174">
        <v>0</v>
      </c>
      <c r="F709" s="174">
        <v>58124.41</v>
      </c>
      <c r="G709" s="174">
        <v>0</v>
      </c>
      <c r="H709" s="190">
        <v>58124.41</v>
      </c>
      <c r="I709" s="85"/>
      <c r="J709" s="85"/>
    </row>
    <row r="710" spans="1:10" ht="15.6" x14ac:dyDescent="0.3">
      <c r="A710" s="189" t="s">
        <v>415</v>
      </c>
      <c r="B710" s="197" t="str">
        <f t="shared" si="16"/>
        <v>0410</v>
      </c>
      <c r="C710" s="199" t="s">
        <v>416</v>
      </c>
      <c r="D710" s="174">
        <v>726694.33000000007</v>
      </c>
      <c r="E710" s="174">
        <v>0</v>
      </c>
      <c r="F710" s="174">
        <v>726694.33000000007</v>
      </c>
      <c r="G710" s="174">
        <v>0</v>
      </c>
      <c r="H710" s="190">
        <v>726694.33000000007</v>
      </c>
      <c r="I710" s="85"/>
    </row>
    <row r="711" spans="1:10" ht="15.6" x14ac:dyDescent="0.3">
      <c r="A711" s="189" t="s">
        <v>417</v>
      </c>
      <c r="B711" s="197" t="str">
        <f t="shared" si="16"/>
        <v>0519A</v>
      </c>
      <c r="C711" s="177" t="s">
        <v>418</v>
      </c>
      <c r="D711" s="174">
        <v>0</v>
      </c>
      <c r="E711" s="174">
        <v>0</v>
      </c>
      <c r="F711" s="174">
        <v>0</v>
      </c>
      <c r="G711" s="174">
        <v>0</v>
      </c>
      <c r="H711" s="190">
        <v>0</v>
      </c>
      <c r="I711" s="85"/>
    </row>
    <row r="712" spans="1:10" ht="15.6" x14ac:dyDescent="0.3">
      <c r="A712" s="189" t="s">
        <v>419</v>
      </c>
      <c r="B712" s="197" t="str">
        <f t="shared" si="16"/>
        <v>0602A</v>
      </c>
      <c r="C712" s="199" t="s">
        <v>420</v>
      </c>
      <c r="D712" s="174">
        <v>0</v>
      </c>
      <c r="E712" s="174">
        <v>0</v>
      </c>
      <c r="F712" s="174">
        <v>0</v>
      </c>
      <c r="G712" s="174">
        <v>0</v>
      </c>
      <c r="H712" s="190">
        <v>0</v>
      </c>
      <c r="I712" s="85"/>
    </row>
    <row r="713" spans="1:10" ht="15.6" x14ac:dyDescent="0.3">
      <c r="A713" s="189" t="s">
        <v>421</v>
      </c>
      <c r="B713" s="197" t="str">
        <f t="shared" si="16"/>
        <v>0719A</v>
      </c>
      <c r="C713" s="177" t="s">
        <v>422</v>
      </c>
      <c r="D713" s="174">
        <v>397256.54000000004</v>
      </c>
      <c r="E713" s="174">
        <v>0</v>
      </c>
      <c r="F713" s="174">
        <v>397256.54000000004</v>
      </c>
      <c r="G713" s="174">
        <v>0</v>
      </c>
      <c r="H713" s="190">
        <v>397256.54000000004</v>
      </c>
      <c r="I713" s="85"/>
    </row>
    <row r="714" spans="1:10" ht="15.6" x14ac:dyDescent="0.3">
      <c r="A714" s="189" t="s">
        <v>423</v>
      </c>
      <c r="B714" s="197" t="str">
        <f t="shared" si="16"/>
        <v>0802A</v>
      </c>
      <c r="C714" s="177" t="s">
        <v>424</v>
      </c>
      <c r="D714" s="174">
        <v>0</v>
      </c>
      <c r="E714" s="174">
        <v>0</v>
      </c>
      <c r="F714" s="174">
        <v>0</v>
      </c>
      <c r="G714" s="174">
        <v>0</v>
      </c>
      <c r="H714" s="190">
        <v>0</v>
      </c>
      <c r="I714" s="85"/>
    </row>
    <row r="715" spans="1:10" ht="15.6" x14ac:dyDescent="0.3">
      <c r="A715" s="189" t="s">
        <v>425</v>
      </c>
      <c r="B715" s="197" t="str">
        <f t="shared" si="16"/>
        <v>0940</v>
      </c>
      <c r="C715" s="177" t="s">
        <v>426</v>
      </c>
      <c r="D715" s="174">
        <v>619.77</v>
      </c>
      <c r="E715" s="174">
        <v>0</v>
      </c>
      <c r="F715" s="174">
        <v>619.77</v>
      </c>
      <c r="G715" s="174">
        <v>0</v>
      </c>
      <c r="H715" s="190">
        <v>619.77</v>
      </c>
      <c r="I715" s="85"/>
    </row>
    <row r="716" spans="1:10" ht="15.6" x14ac:dyDescent="0.3">
      <c r="A716" s="189" t="s">
        <v>427</v>
      </c>
      <c r="B716" s="197" t="str">
        <f t="shared" si="16"/>
        <v>1010</v>
      </c>
      <c r="C716" s="177" t="s">
        <v>428</v>
      </c>
      <c r="D716" s="174">
        <v>11712</v>
      </c>
      <c r="E716" s="174">
        <v>0</v>
      </c>
      <c r="F716" s="174">
        <v>11712</v>
      </c>
      <c r="G716" s="174">
        <v>0</v>
      </c>
      <c r="H716" s="190">
        <v>11712</v>
      </c>
      <c r="I716" s="85"/>
    </row>
    <row r="717" spans="1:10" ht="15.6" x14ac:dyDescent="0.3">
      <c r="A717" s="189" t="s">
        <v>429</v>
      </c>
      <c r="B717" s="197" t="str">
        <f t="shared" si="16"/>
        <v>1206A</v>
      </c>
      <c r="C717" s="199" t="s">
        <v>430</v>
      </c>
      <c r="D717" s="174">
        <v>2983230.2299999995</v>
      </c>
      <c r="E717" s="174">
        <v>0</v>
      </c>
      <c r="F717" s="174">
        <v>2983230.2299999995</v>
      </c>
      <c r="G717" s="174">
        <v>0</v>
      </c>
      <c r="H717" s="190">
        <v>2983230.2299999995</v>
      </c>
      <c r="I717" s="85"/>
    </row>
    <row r="718" spans="1:10" ht="15.6" x14ac:dyDescent="0.3">
      <c r="A718" s="189" t="s">
        <v>429</v>
      </c>
      <c r="B718" s="197" t="str">
        <f t="shared" si="16"/>
        <v>1236</v>
      </c>
      <c r="C718" s="199" t="s">
        <v>431</v>
      </c>
      <c r="D718" s="174">
        <v>1582492.59</v>
      </c>
      <c r="E718" s="174">
        <v>0</v>
      </c>
      <c r="F718" s="174">
        <v>1582492.59</v>
      </c>
      <c r="G718" s="174">
        <v>0</v>
      </c>
      <c r="H718" s="190">
        <v>1582492.59</v>
      </c>
      <c r="I718" s="85"/>
    </row>
    <row r="719" spans="1:10" ht="15.6" x14ac:dyDescent="0.3">
      <c r="A719" s="189" t="s">
        <v>432</v>
      </c>
      <c r="B719" s="197" t="str">
        <f t="shared" si="16"/>
        <v>1310</v>
      </c>
      <c r="C719" s="199" t="s">
        <v>433</v>
      </c>
      <c r="D719" s="174">
        <v>78804.97</v>
      </c>
      <c r="E719" s="174">
        <v>0</v>
      </c>
      <c r="F719" s="174">
        <v>78804.97</v>
      </c>
      <c r="G719" s="174">
        <v>0</v>
      </c>
      <c r="H719" s="190">
        <v>78804.97</v>
      </c>
      <c r="I719" s="85"/>
    </row>
    <row r="720" spans="1:10" ht="15.6" x14ac:dyDescent="0.3">
      <c r="A720" s="189" t="s">
        <v>21</v>
      </c>
      <c r="B720" s="197" t="str">
        <f t="shared" si="16"/>
        <v>1524A</v>
      </c>
      <c r="C720" s="199" t="s">
        <v>434</v>
      </c>
      <c r="D720" s="174">
        <v>3837968.6</v>
      </c>
      <c r="E720" s="174">
        <v>0</v>
      </c>
      <c r="F720" s="174">
        <v>3837968.6</v>
      </c>
      <c r="G720" s="174">
        <v>0</v>
      </c>
      <c r="H720" s="190">
        <v>3837968.6</v>
      </c>
      <c r="I720" s="85"/>
    </row>
    <row r="721" spans="1:9" ht="15.6" x14ac:dyDescent="0.3">
      <c r="A721" s="189" t="s">
        <v>284</v>
      </c>
      <c r="B721" s="197" t="str">
        <f t="shared" si="16"/>
        <v>1649</v>
      </c>
      <c r="C721" s="177" t="s">
        <v>435</v>
      </c>
      <c r="D721" s="174">
        <v>0</v>
      </c>
      <c r="E721" s="174">
        <v>0</v>
      </c>
      <c r="F721" s="174">
        <v>0</v>
      </c>
      <c r="G721" s="174">
        <v>0</v>
      </c>
      <c r="H721" s="190">
        <v>0</v>
      </c>
      <c r="I721" s="85"/>
    </row>
    <row r="722" spans="1:9" ht="15.6" x14ac:dyDescent="0.3">
      <c r="A722" s="200" t="s">
        <v>436</v>
      </c>
      <c r="B722" s="197" t="str">
        <f t="shared" si="16"/>
        <v>1710</v>
      </c>
      <c r="C722" s="177" t="s">
        <v>437</v>
      </c>
      <c r="D722" s="174">
        <v>0</v>
      </c>
      <c r="E722" s="174">
        <v>0</v>
      </c>
      <c r="F722" s="174">
        <v>0</v>
      </c>
      <c r="G722" s="174">
        <v>0</v>
      </c>
      <c r="H722" s="190">
        <v>0</v>
      </c>
      <c r="I722" s="85"/>
    </row>
    <row r="723" spans="1:9" ht="15.6" x14ac:dyDescent="0.3">
      <c r="A723" s="200" t="s">
        <v>438</v>
      </c>
      <c r="B723" s="197" t="str">
        <f t="shared" si="16"/>
        <v>1841</v>
      </c>
      <c r="C723" s="177" t="s">
        <v>439</v>
      </c>
      <c r="D723" s="174">
        <v>41148</v>
      </c>
      <c r="E723" s="174">
        <v>0</v>
      </c>
      <c r="F723" s="174">
        <v>41148</v>
      </c>
      <c r="G723" s="174">
        <v>0</v>
      </c>
      <c r="H723" s="190">
        <v>41148</v>
      </c>
      <c r="I723" s="85"/>
    </row>
    <row r="724" spans="1:9" ht="15.6" x14ac:dyDescent="0.3">
      <c r="A724" s="189" t="s">
        <v>440</v>
      </c>
      <c r="B724" s="197" t="str">
        <f t="shared" si="16"/>
        <v>2024A</v>
      </c>
      <c r="C724" s="177" t="s">
        <v>441</v>
      </c>
      <c r="D724" s="174">
        <v>0</v>
      </c>
      <c r="E724" s="174">
        <v>0</v>
      </c>
      <c r="F724" s="174">
        <v>0</v>
      </c>
      <c r="G724" s="174">
        <v>0</v>
      </c>
      <c r="H724" s="190">
        <v>0</v>
      </c>
      <c r="I724" s="85"/>
    </row>
    <row r="725" spans="1:9" ht="15.6" x14ac:dyDescent="0.3">
      <c r="A725" s="189" t="s">
        <v>442</v>
      </c>
      <c r="B725" s="197" t="str">
        <f t="shared" si="16"/>
        <v>2124A</v>
      </c>
      <c r="C725" s="177" t="s">
        <v>443</v>
      </c>
      <c r="D725" s="174">
        <v>0</v>
      </c>
      <c r="E725" s="174">
        <v>0</v>
      </c>
      <c r="F725" s="174">
        <v>0</v>
      </c>
      <c r="G725" s="174">
        <v>0</v>
      </c>
      <c r="H725" s="190">
        <v>0</v>
      </c>
      <c r="I725" s="85"/>
    </row>
    <row r="726" spans="1:9" ht="15.6" x14ac:dyDescent="0.3">
      <c r="A726" s="189" t="s">
        <v>444</v>
      </c>
      <c r="B726" s="197" t="str">
        <f t="shared" si="16"/>
        <v>2249</v>
      </c>
      <c r="C726" s="177" t="s">
        <v>445</v>
      </c>
      <c r="D726" s="174">
        <v>28780989.720000003</v>
      </c>
      <c r="E726" s="174">
        <v>0</v>
      </c>
      <c r="F726" s="174">
        <v>28780989.720000003</v>
      </c>
      <c r="G726" s="174">
        <v>0</v>
      </c>
      <c r="H726" s="190">
        <v>28780989.720000003</v>
      </c>
      <c r="I726" s="85"/>
    </row>
    <row r="727" spans="1:9" ht="15.6" x14ac:dyDescent="0.3">
      <c r="A727" s="189" t="s">
        <v>446</v>
      </c>
      <c r="B727" s="197" t="str">
        <f t="shared" si="16"/>
        <v>2339</v>
      </c>
      <c r="C727" s="177" t="s">
        <v>447</v>
      </c>
      <c r="D727" s="174">
        <v>756513.26</v>
      </c>
      <c r="E727" s="174">
        <v>0</v>
      </c>
      <c r="F727" s="174">
        <v>756513.26</v>
      </c>
      <c r="G727" s="174">
        <v>0</v>
      </c>
      <c r="H727" s="190">
        <v>756513.26</v>
      </c>
      <c r="I727" s="85"/>
    </row>
    <row r="728" spans="1:9" ht="15.6" x14ac:dyDescent="0.3">
      <c r="A728" s="189" t="s">
        <v>448</v>
      </c>
      <c r="B728" s="197" t="str">
        <f t="shared" si="16"/>
        <v>2449</v>
      </c>
      <c r="C728" s="177" t="s">
        <v>449</v>
      </c>
      <c r="D728" s="174">
        <v>32323.919999999998</v>
      </c>
      <c r="E728" s="174">
        <v>0</v>
      </c>
      <c r="F728" s="174">
        <v>32323.919999999998</v>
      </c>
      <c r="G728" s="174">
        <v>0</v>
      </c>
      <c r="H728" s="190">
        <v>32323.919999999998</v>
      </c>
      <c r="I728" s="85"/>
    </row>
    <row r="729" spans="1:9" ht="15.6" x14ac:dyDescent="0.3">
      <c r="A729" s="189" t="s">
        <v>450</v>
      </c>
      <c r="B729" s="197" t="str">
        <f t="shared" si="16"/>
        <v>2503A</v>
      </c>
      <c r="C729" s="199" t="s">
        <v>451</v>
      </c>
      <c r="D729" s="174">
        <v>0</v>
      </c>
      <c r="E729" s="174">
        <v>0</v>
      </c>
      <c r="F729" s="174">
        <v>0</v>
      </c>
      <c r="G729" s="174">
        <v>0</v>
      </c>
      <c r="H729" s="190">
        <v>0</v>
      </c>
      <c r="I729" s="85"/>
    </row>
    <row r="730" spans="1:9" ht="15.6" x14ac:dyDescent="0.3">
      <c r="A730" s="189" t="s">
        <v>452</v>
      </c>
      <c r="B730" s="197" t="str">
        <f t="shared" si="16"/>
        <v>2604A</v>
      </c>
      <c r="C730" s="199" t="s">
        <v>453</v>
      </c>
      <c r="D730" s="174">
        <v>24987616.110000003</v>
      </c>
      <c r="E730" s="174">
        <v>0</v>
      </c>
      <c r="F730" s="174">
        <v>24987616.110000003</v>
      </c>
      <c r="G730" s="174">
        <v>0</v>
      </c>
      <c r="H730" s="190">
        <v>24987616.110000003</v>
      </c>
      <c r="I730" s="85"/>
    </row>
    <row r="731" spans="1:9" ht="15.6" x14ac:dyDescent="0.3">
      <c r="A731" s="189" t="s">
        <v>454</v>
      </c>
      <c r="B731" s="197" t="str">
        <f t="shared" si="16"/>
        <v>2703A</v>
      </c>
      <c r="C731" s="177" t="s">
        <v>455</v>
      </c>
      <c r="D731" s="174">
        <v>78719188.420000002</v>
      </c>
      <c r="E731" s="174">
        <v>0</v>
      </c>
      <c r="F731" s="174">
        <v>78719188.420000002</v>
      </c>
      <c r="G731" s="174">
        <v>0</v>
      </c>
      <c r="H731" s="190">
        <v>78719188.420000002</v>
      </c>
      <c r="I731" s="85"/>
    </row>
    <row r="732" spans="1:9" ht="15.6" x14ac:dyDescent="0.3">
      <c r="A732" s="189" t="s">
        <v>456</v>
      </c>
      <c r="B732" s="197" t="str">
        <f t="shared" si="16"/>
        <v>2824A</v>
      </c>
      <c r="C732" s="177" t="s">
        <v>457</v>
      </c>
      <c r="D732" s="174">
        <v>0</v>
      </c>
      <c r="E732" s="174">
        <v>0</v>
      </c>
      <c r="F732" s="174">
        <v>0</v>
      </c>
      <c r="G732" s="174">
        <v>0</v>
      </c>
      <c r="H732" s="190">
        <v>0</v>
      </c>
      <c r="I732" s="85"/>
    </row>
    <row r="733" spans="1:9" ht="15.6" x14ac:dyDescent="0.3">
      <c r="A733" s="189" t="s">
        <v>458</v>
      </c>
      <c r="B733" s="197" t="str">
        <f t="shared" si="16"/>
        <v>2934</v>
      </c>
      <c r="C733" s="199" t="s">
        <v>459</v>
      </c>
      <c r="D733" s="174">
        <v>22492.07</v>
      </c>
      <c r="E733" s="174">
        <v>0</v>
      </c>
      <c r="F733" s="174">
        <v>22492.07</v>
      </c>
      <c r="G733" s="174">
        <v>0</v>
      </c>
      <c r="H733" s="190">
        <v>22492.07</v>
      </c>
      <c r="I733" s="85"/>
    </row>
    <row r="734" spans="1:9" ht="15.6" x14ac:dyDescent="0.3">
      <c r="A734" s="189" t="s">
        <v>460</v>
      </c>
      <c r="B734" s="197" t="str">
        <f t="shared" si="16"/>
        <v>3049</v>
      </c>
      <c r="C734" s="199" t="s">
        <v>461</v>
      </c>
      <c r="D734" s="174">
        <v>3038410.8500000006</v>
      </c>
      <c r="E734" s="174">
        <v>0</v>
      </c>
      <c r="F734" s="174">
        <v>3038410.8500000006</v>
      </c>
      <c r="G734" s="174">
        <v>0</v>
      </c>
      <c r="H734" s="190">
        <v>3038410.8500000006</v>
      </c>
      <c r="I734" s="85"/>
    </row>
    <row r="735" spans="1:9" ht="15.6" x14ac:dyDescent="0.3">
      <c r="A735" s="189" t="s">
        <v>462</v>
      </c>
      <c r="B735" s="197" t="str">
        <f t="shared" si="16"/>
        <v>3215</v>
      </c>
      <c r="C735" s="177" t="s">
        <v>463</v>
      </c>
      <c r="D735" s="174">
        <v>1472239.1</v>
      </c>
      <c r="E735" s="174">
        <v>0</v>
      </c>
      <c r="F735" s="174">
        <v>1472239.1</v>
      </c>
      <c r="G735" s="174">
        <v>0</v>
      </c>
      <c r="H735" s="190">
        <v>1472239.1</v>
      </c>
      <c r="I735" s="85"/>
    </row>
    <row r="736" spans="1:9" ht="15.6" x14ac:dyDescent="0.3">
      <c r="A736" s="189" t="s">
        <v>464</v>
      </c>
      <c r="B736" s="197" t="str">
        <f t="shared" si="16"/>
        <v>3303A</v>
      </c>
      <c r="C736" s="199" t="s">
        <v>465</v>
      </c>
      <c r="D736" s="174">
        <v>0</v>
      </c>
      <c r="E736" s="174">
        <v>0</v>
      </c>
      <c r="F736" s="174">
        <v>0</v>
      </c>
      <c r="G736" s="174">
        <v>0</v>
      </c>
      <c r="H736" s="190">
        <v>0</v>
      </c>
      <c r="I736" s="85"/>
    </row>
    <row r="737" spans="1:9" ht="15.6" x14ac:dyDescent="0.3">
      <c r="A737" s="189" t="s">
        <v>466</v>
      </c>
      <c r="B737" s="197" t="str">
        <f t="shared" si="16"/>
        <v>3410</v>
      </c>
      <c r="C737" s="177" t="s">
        <v>467</v>
      </c>
      <c r="D737" s="174">
        <v>1715.34</v>
      </c>
      <c r="E737" s="174">
        <v>0</v>
      </c>
      <c r="F737" s="174">
        <v>1715.34</v>
      </c>
      <c r="G737" s="174">
        <v>0</v>
      </c>
      <c r="H737" s="190">
        <v>1715.34</v>
      </c>
      <c r="I737" s="85"/>
    </row>
    <row r="738" spans="1:9" ht="15.6" x14ac:dyDescent="0.3">
      <c r="A738" s="189" t="s">
        <v>468</v>
      </c>
      <c r="B738" s="197" t="str">
        <f t="shared" si="16"/>
        <v>3509A</v>
      </c>
      <c r="C738" s="177" t="s">
        <v>469</v>
      </c>
      <c r="D738" s="174">
        <v>14197.82</v>
      </c>
      <c r="E738" s="174">
        <v>0</v>
      </c>
      <c r="F738" s="174">
        <v>14197.82</v>
      </c>
      <c r="G738" s="174">
        <v>0</v>
      </c>
      <c r="H738" s="190">
        <v>14197.82</v>
      </c>
      <c r="I738" s="85"/>
    </row>
    <row r="739" spans="1:9" ht="15.6" x14ac:dyDescent="0.3">
      <c r="A739" s="189" t="s">
        <v>470</v>
      </c>
      <c r="B739" s="197" t="str">
        <f t="shared" si="16"/>
        <v>3611</v>
      </c>
      <c r="C739" s="177" t="s">
        <v>471</v>
      </c>
      <c r="D739" s="174">
        <v>82788.56</v>
      </c>
      <c r="E739" s="174">
        <v>0</v>
      </c>
      <c r="F739" s="174">
        <v>82788.56</v>
      </c>
      <c r="G739" s="174">
        <v>0</v>
      </c>
      <c r="H739" s="190">
        <v>82788.56</v>
      </c>
      <c r="I739" s="85"/>
    </row>
    <row r="740" spans="1:9" ht="15.6" x14ac:dyDescent="0.3">
      <c r="A740" s="189" t="s">
        <v>472</v>
      </c>
      <c r="B740" s="197" t="str">
        <f t="shared" si="16"/>
        <v>3730</v>
      </c>
      <c r="C740" s="177" t="s">
        <v>473</v>
      </c>
      <c r="D740" s="174">
        <v>12232.810000000001</v>
      </c>
      <c r="E740" s="174">
        <v>0</v>
      </c>
      <c r="F740" s="174">
        <v>12232.810000000001</v>
      </c>
      <c r="G740" s="174">
        <v>0</v>
      </c>
      <c r="H740" s="190">
        <v>12232.810000000001</v>
      </c>
      <c r="I740" s="85"/>
    </row>
    <row r="741" spans="1:9" ht="15.6" x14ac:dyDescent="0.3">
      <c r="A741" s="189" t="s">
        <v>474</v>
      </c>
      <c r="B741" s="197" t="str">
        <f t="shared" si="16"/>
        <v>3831</v>
      </c>
      <c r="C741" s="177" t="s">
        <v>475</v>
      </c>
      <c r="D741" s="174">
        <v>18653.36</v>
      </c>
      <c r="E741" s="174">
        <v>0</v>
      </c>
      <c r="F741" s="174">
        <v>18653.36</v>
      </c>
      <c r="G741" s="174">
        <v>0</v>
      </c>
      <c r="H741" s="190">
        <v>18653.36</v>
      </c>
      <c r="I741" s="85"/>
    </row>
    <row r="742" spans="1:9" ht="15.6" x14ac:dyDescent="0.3">
      <c r="A742" s="189" t="s">
        <v>476</v>
      </c>
      <c r="B742" s="197" t="str">
        <f t="shared" si="16"/>
        <v>3909A</v>
      </c>
      <c r="C742" s="177" t="s">
        <v>477</v>
      </c>
      <c r="D742" s="174">
        <v>6478.74</v>
      </c>
      <c r="E742" s="174">
        <v>0</v>
      </c>
      <c r="F742" s="174">
        <v>6478.74</v>
      </c>
      <c r="G742" s="174">
        <v>0</v>
      </c>
      <c r="H742" s="190">
        <v>6478.74</v>
      </c>
      <c r="I742" s="85"/>
    </row>
    <row r="743" spans="1:9" ht="15.6" x14ac:dyDescent="0.3">
      <c r="A743" s="189" t="s">
        <v>478</v>
      </c>
      <c r="B743" s="197" t="str">
        <f t="shared" si="16"/>
        <v>4012</v>
      </c>
      <c r="C743" s="177" t="s">
        <v>479</v>
      </c>
      <c r="D743" s="174">
        <v>1687692.69</v>
      </c>
      <c r="E743" s="174">
        <v>0</v>
      </c>
      <c r="F743" s="174">
        <v>1687692.69</v>
      </c>
      <c r="G743" s="174">
        <v>61834.92</v>
      </c>
      <c r="H743" s="190">
        <v>1749527.6099999999</v>
      </c>
      <c r="I743" s="85"/>
    </row>
    <row r="744" spans="1:9" ht="15.6" x14ac:dyDescent="0.3">
      <c r="A744" s="189" t="s">
        <v>478</v>
      </c>
      <c r="B744" s="197" t="str">
        <f t="shared" si="16"/>
        <v>4033</v>
      </c>
      <c r="C744" s="177" t="s">
        <v>480</v>
      </c>
      <c r="D744" s="174">
        <v>123009.64000000001</v>
      </c>
      <c r="E744" s="174">
        <v>0</v>
      </c>
      <c r="F744" s="174">
        <v>123009.64000000001</v>
      </c>
      <c r="G744" s="174">
        <v>0</v>
      </c>
      <c r="H744" s="190">
        <v>123009.64000000001</v>
      </c>
      <c r="I744" s="85"/>
    </row>
    <row r="745" spans="1:9" ht="15.6" x14ac:dyDescent="0.3">
      <c r="A745" s="189" t="s">
        <v>481</v>
      </c>
      <c r="B745" s="197" t="str">
        <f t="shared" si="16"/>
        <v>4110</v>
      </c>
      <c r="C745" s="199" t="s">
        <v>482</v>
      </c>
      <c r="D745" s="174">
        <v>1606500.28</v>
      </c>
      <c r="E745" s="174">
        <v>0</v>
      </c>
      <c r="F745" s="174">
        <v>1606500.28</v>
      </c>
      <c r="G745" s="174">
        <v>0</v>
      </c>
      <c r="H745" s="190">
        <v>1606500.28</v>
      </c>
      <c r="I745" s="85"/>
    </row>
    <row r="746" spans="1:9" ht="15.6" x14ac:dyDescent="0.3">
      <c r="A746" s="189" t="s">
        <v>481</v>
      </c>
      <c r="B746" s="197" t="str">
        <f t="shared" si="16"/>
        <v>4128</v>
      </c>
      <c r="C746" s="199" t="s">
        <v>483</v>
      </c>
      <c r="D746" s="174">
        <v>3908015.16</v>
      </c>
      <c r="E746" s="174">
        <v>0</v>
      </c>
      <c r="F746" s="174">
        <v>3908015.16</v>
      </c>
      <c r="G746" s="174">
        <v>0</v>
      </c>
      <c r="H746" s="190">
        <v>3908015.16</v>
      </c>
      <c r="I746" s="85"/>
    </row>
    <row r="747" spans="1:9" ht="15.6" x14ac:dyDescent="0.3">
      <c r="A747" s="189" t="s">
        <v>481</v>
      </c>
      <c r="B747" s="197" t="str">
        <f t="shared" si="16"/>
        <v>4125</v>
      </c>
      <c r="C747" s="199" t="s">
        <v>484</v>
      </c>
      <c r="D747" s="174">
        <v>0</v>
      </c>
      <c r="E747" s="174">
        <v>0</v>
      </c>
      <c r="F747" s="174">
        <v>0</v>
      </c>
      <c r="G747" s="174">
        <v>0</v>
      </c>
      <c r="H747" s="190">
        <v>0</v>
      </c>
      <c r="I747" s="85"/>
    </row>
    <row r="748" spans="1:9" ht="15.6" x14ac:dyDescent="0.3">
      <c r="A748" s="189" t="s">
        <v>485</v>
      </c>
      <c r="B748" s="197" t="str">
        <f t="shared" si="16"/>
        <v>4210</v>
      </c>
      <c r="C748" s="199" t="s">
        <v>486</v>
      </c>
      <c r="D748" s="174">
        <v>799463.36</v>
      </c>
      <c r="E748" s="174">
        <v>0</v>
      </c>
      <c r="F748" s="174">
        <v>799463.36</v>
      </c>
      <c r="G748" s="174">
        <v>0</v>
      </c>
      <c r="H748" s="190">
        <v>799463.36</v>
      </c>
      <c r="I748" s="85"/>
    </row>
    <row r="749" spans="1:9" ht="15.6" x14ac:dyDescent="0.3">
      <c r="A749" s="189" t="s">
        <v>248</v>
      </c>
      <c r="B749" s="197" t="str">
        <f t="shared" si="16"/>
        <v>4316</v>
      </c>
      <c r="C749" s="199" t="s">
        <v>487</v>
      </c>
      <c r="D749" s="174">
        <v>5389416.129999999</v>
      </c>
      <c r="E749" s="174">
        <v>0</v>
      </c>
      <c r="F749" s="174">
        <v>5389416.129999999</v>
      </c>
      <c r="G749" s="174">
        <v>0</v>
      </c>
      <c r="H749" s="190">
        <v>5389416.129999999</v>
      </c>
      <c r="I749" s="85"/>
    </row>
    <row r="750" spans="1:9" ht="15.6" x14ac:dyDescent="0.3">
      <c r="A750" s="189" t="s">
        <v>248</v>
      </c>
      <c r="B750" s="197" t="str">
        <f t="shared" si="16"/>
        <v>4325</v>
      </c>
      <c r="C750" s="199" t="s">
        <v>488</v>
      </c>
      <c r="D750" s="174">
        <v>0</v>
      </c>
      <c r="E750" s="174">
        <v>0</v>
      </c>
      <c r="F750" s="174">
        <v>0</v>
      </c>
      <c r="G750" s="174">
        <v>0</v>
      </c>
      <c r="H750" s="190">
        <v>0</v>
      </c>
      <c r="I750" s="85"/>
    </row>
    <row r="751" spans="1:9" ht="15.6" x14ac:dyDescent="0.3">
      <c r="A751" s="189" t="s">
        <v>489</v>
      </c>
      <c r="B751" s="197" t="str">
        <f t="shared" si="16"/>
        <v>4435</v>
      </c>
      <c r="C751" s="199" t="s">
        <v>490</v>
      </c>
      <c r="D751" s="174">
        <v>0</v>
      </c>
      <c r="E751" s="174">
        <v>0</v>
      </c>
      <c r="F751" s="174">
        <v>0</v>
      </c>
      <c r="G751" s="174">
        <v>0</v>
      </c>
      <c r="H751" s="190">
        <v>0</v>
      </c>
      <c r="I751" s="85"/>
    </row>
    <row r="752" spans="1:9" ht="15.6" x14ac:dyDescent="0.3">
      <c r="A752" s="189" t="s">
        <v>491</v>
      </c>
      <c r="B752" s="197" t="str">
        <f t="shared" si="16"/>
        <v>4510</v>
      </c>
      <c r="C752" s="199" t="s">
        <v>492</v>
      </c>
      <c r="D752" s="174">
        <v>0</v>
      </c>
      <c r="E752" s="174">
        <v>0</v>
      </c>
      <c r="F752" s="174">
        <v>0</v>
      </c>
      <c r="G752" s="174">
        <v>0</v>
      </c>
      <c r="H752" s="190">
        <v>0</v>
      </c>
      <c r="I752" s="85"/>
    </row>
    <row r="753" spans="1:9" ht="15.6" x14ac:dyDescent="0.3">
      <c r="A753" s="189" t="s">
        <v>493</v>
      </c>
      <c r="B753" s="197" t="str">
        <f t="shared" si="16"/>
        <v>4612</v>
      </c>
      <c r="C753" s="199" t="s">
        <v>494</v>
      </c>
      <c r="D753" s="174">
        <v>1230185.2999999998</v>
      </c>
      <c r="E753" s="174">
        <v>0</v>
      </c>
      <c r="F753" s="174">
        <v>1230185.2999999998</v>
      </c>
      <c r="G753" s="174">
        <v>0</v>
      </c>
      <c r="H753" s="190">
        <v>1230185.2999999998</v>
      </c>
      <c r="I753" s="85"/>
    </row>
    <row r="754" spans="1:9" ht="15.6" x14ac:dyDescent="0.3">
      <c r="A754" s="189" t="s">
        <v>495</v>
      </c>
      <c r="B754" s="197" t="str">
        <f t="shared" si="16"/>
        <v>4711</v>
      </c>
      <c r="C754" s="199" t="s">
        <v>496</v>
      </c>
      <c r="D754" s="174">
        <v>113116.04000000001</v>
      </c>
      <c r="E754" s="174">
        <v>0</v>
      </c>
      <c r="F754" s="174">
        <v>113116.04000000001</v>
      </c>
      <c r="G754" s="174">
        <v>0</v>
      </c>
      <c r="H754" s="190">
        <v>113116.04000000001</v>
      </c>
      <c r="I754" s="85"/>
    </row>
    <row r="755" spans="1:9" ht="15.6" x14ac:dyDescent="0.3">
      <c r="A755" s="189" t="s">
        <v>497</v>
      </c>
      <c r="B755" s="197" t="str">
        <f t="shared" si="16"/>
        <v>4815</v>
      </c>
      <c r="C755" s="199" t="s">
        <v>498</v>
      </c>
      <c r="D755" s="174">
        <v>385130.87</v>
      </c>
      <c r="E755" s="174">
        <v>0</v>
      </c>
      <c r="F755" s="174">
        <v>385130.87</v>
      </c>
      <c r="G755" s="174">
        <v>0</v>
      </c>
      <c r="H755" s="190">
        <v>385130.87</v>
      </c>
      <c r="I755" s="85"/>
    </row>
    <row r="756" spans="1:9" ht="15.6" x14ac:dyDescent="0.3">
      <c r="A756" s="189" t="s">
        <v>499</v>
      </c>
      <c r="B756" s="197" t="str">
        <f t="shared" si="16"/>
        <v>4949</v>
      </c>
      <c r="C756" s="199" t="s">
        <v>500</v>
      </c>
      <c r="D756" s="174">
        <v>0</v>
      </c>
      <c r="E756" s="174">
        <v>0</v>
      </c>
      <c r="F756" s="174">
        <v>0</v>
      </c>
      <c r="G756" s="174">
        <v>0</v>
      </c>
      <c r="H756" s="190">
        <v>0</v>
      </c>
      <c r="I756" s="85"/>
    </row>
    <row r="757" spans="1:9" ht="15.6" x14ac:dyDescent="0.3">
      <c r="A757" s="189" t="s">
        <v>501</v>
      </c>
      <c r="B757" s="197" t="str">
        <f t="shared" si="16"/>
        <v>5019A</v>
      </c>
      <c r="C757" s="199" t="s">
        <v>502</v>
      </c>
      <c r="D757" s="174">
        <v>31762179.869999997</v>
      </c>
      <c r="E757" s="174">
        <v>0</v>
      </c>
      <c r="F757" s="174">
        <v>31762179.869999997</v>
      </c>
      <c r="G757" s="174">
        <v>0</v>
      </c>
      <c r="H757" s="190">
        <v>31762179.869999997</v>
      </c>
      <c r="I757" s="85"/>
    </row>
    <row r="758" spans="1:9" ht="15.6" x14ac:dyDescent="0.3">
      <c r="A758" s="189" t="s">
        <v>503</v>
      </c>
      <c r="B758" s="197" t="str">
        <f t="shared" si="16"/>
        <v>5119A</v>
      </c>
      <c r="C758" s="199" t="s">
        <v>504</v>
      </c>
      <c r="D758" s="174">
        <v>30795984.199999996</v>
      </c>
      <c r="E758" s="174">
        <v>0</v>
      </c>
      <c r="F758" s="174">
        <v>30795984.199999996</v>
      </c>
      <c r="G758" s="174">
        <v>0</v>
      </c>
      <c r="H758" s="190">
        <v>30795984.199999996</v>
      </c>
      <c r="I758" s="85"/>
    </row>
    <row r="759" spans="1:9" ht="15.6" x14ac:dyDescent="0.3">
      <c r="A759" s="189" t="s">
        <v>505</v>
      </c>
      <c r="B759" s="197" t="str">
        <f t="shared" si="16"/>
        <v>5219A</v>
      </c>
      <c r="C759" s="199" t="s">
        <v>506</v>
      </c>
      <c r="D759" s="174">
        <v>1672071.08</v>
      </c>
      <c r="E759" s="174">
        <v>0</v>
      </c>
      <c r="F759" s="174">
        <v>1672071.08</v>
      </c>
      <c r="G759" s="174">
        <v>0</v>
      </c>
      <c r="H759" s="190">
        <v>1672071.08</v>
      </c>
      <c r="I759" s="85"/>
    </row>
    <row r="760" spans="1:9" ht="15.6" x14ac:dyDescent="0.3">
      <c r="A760" s="189" t="s">
        <v>507</v>
      </c>
      <c r="B760" s="197" t="str">
        <f t="shared" si="16"/>
        <v>5319A</v>
      </c>
      <c r="C760" s="199" t="s">
        <v>508</v>
      </c>
      <c r="D760" s="174">
        <v>6861281.0999999996</v>
      </c>
      <c r="E760" s="174">
        <v>0</v>
      </c>
      <c r="F760" s="174">
        <v>6861281.0999999996</v>
      </c>
      <c r="G760" s="174">
        <v>0</v>
      </c>
      <c r="H760" s="190">
        <v>6861281.0999999996</v>
      </c>
      <c r="I760" s="85"/>
    </row>
    <row r="761" spans="1:9" ht="15.6" x14ac:dyDescent="0.3">
      <c r="A761" s="189" t="s">
        <v>270</v>
      </c>
      <c r="B761" s="197" t="str">
        <f t="shared" si="16"/>
        <v>5438</v>
      </c>
      <c r="C761" s="199" t="s">
        <v>509</v>
      </c>
      <c r="D761" s="174">
        <v>19332.2</v>
      </c>
      <c r="E761" s="174">
        <v>0</v>
      </c>
      <c r="F761" s="174">
        <v>19332.2</v>
      </c>
      <c r="G761" s="174">
        <v>0</v>
      </c>
      <c r="H761" s="190">
        <v>19332.2</v>
      </c>
      <c r="I761" s="85"/>
    </row>
    <row r="762" spans="1:9" ht="15.6" x14ac:dyDescent="0.3">
      <c r="A762" s="189" t="s">
        <v>264</v>
      </c>
      <c r="B762" s="197" t="str">
        <f t="shared" si="16"/>
        <v>5526</v>
      </c>
      <c r="C762" s="199" t="s">
        <v>510</v>
      </c>
      <c r="D762" s="174">
        <v>2071204.64</v>
      </c>
      <c r="E762" s="174">
        <v>0</v>
      </c>
      <c r="F762" s="174">
        <v>2071204.64</v>
      </c>
      <c r="G762" s="174">
        <v>0</v>
      </c>
      <c r="H762" s="190">
        <v>2071204.64</v>
      </c>
      <c r="I762" s="85"/>
    </row>
    <row r="763" spans="1:9" ht="15.6" x14ac:dyDescent="0.3">
      <c r="A763" s="189" t="s">
        <v>276</v>
      </c>
      <c r="B763" s="197" t="str">
        <f t="shared" si="16"/>
        <v>5719A</v>
      </c>
      <c r="C763" s="199" t="s">
        <v>511</v>
      </c>
      <c r="D763" s="174">
        <v>0</v>
      </c>
      <c r="E763" s="174">
        <v>0</v>
      </c>
      <c r="F763" s="174">
        <v>0</v>
      </c>
      <c r="G763" s="174">
        <v>0</v>
      </c>
      <c r="H763" s="190">
        <v>0</v>
      </c>
      <c r="I763" s="85"/>
    </row>
    <row r="764" spans="1:9" ht="15.6" x14ac:dyDescent="0.3">
      <c r="A764" s="189" t="s">
        <v>512</v>
      </c>
      <c r="B764" s="197" t="str">
        <f t="shared" si="16"/>
        <v>5819A</v>
      </c>
      <c r="C764" s="199" t="s">
        <v>513</v>
      </c>
      <c r="D764" s="174">
        <v>5451240.2300000004</v>
      </c>
      <c r="E764" s="174">
        <v>0</v>
      </c>
      <c r="F764" s="174">
        <v>5451240.2300000004</v>
      </c>
      <c r="G764" s="174">
        <v>0</v>
      </c>
      <c r="H764" s="190">
        <v>5451240.2300000004</v>
      </c>
      <c r="I764" s="85"/>
    </row>
    <row r="765" spans="1:9" ht="15.6" x14ac:dyDescent="0.3">
      <c r="A765" s="189" t="s">
        <v>512</v>
      </c>
      <c r="B765" s="197" t="str">
        <f t="shared" si="16"/>
        <v>5829</v>
      </c>
      <c r="C765" s="199" t="s">
        <v>514</v>
      </c>
      <c r="D765" s="174">
        <v>0</v>
      </c>
      <c r="E765" s="174">
        <v>0</v>
      </c>
      <c r="F765" s="174">
        <v>0</v>
      </c>
      <c r="G765" s="174">
        <v>0</v>
      </c>
      <c r="H765" s="190">
        <v>0</v>
      </c>
      <c r="I765" s="85"/>
    </row>
    <row r="766" spans="1:9" ht="15.6" x14ac:dyDescent="0.3">
      <c r="A766" s="189" t="s">
        <v>515</v>
      </c>
      <c r="B766" s="197" t="str">
        <f t="shared" si="16"/>
        <v>5919A</v>
      </c>
      <c r="C766" s="199" t="s">
        <v>516</v>
      </c>
      <c r="D766" s="174">
        <v>0</v>
      </c>
      <c r="E766" s="174">
        <v>0</v>
      </c>
      <c r="F766" s="174">
        <v>0</v>
      </c>
      <c r="G766" s="174">
        <v>0</v>
      </c>
      <c r="H766" s="190">
        <v>0</v>
      </c>
      <c r="I766" s="85"/>
    </row>
    <row r="767" spans="1:9" ht="15.6" x14ac:dyDescent="0.3">
      <c r="A767" s="189" t="s">
        <v>274</v>
      </c>
      <c r="B767" s="197" t="str">
        <f t="shared" si="16"/>
        <v>6019A</v>
      </c>
      <c r="C767" s="177" t="s">
        <v>517</v>
      </c>
      <c r="D767" s="174">
        <v>1941613.2699999998</v>
      </c>
      <c r="E767" s="174">
        <v>0</v>
      </c>
      <c r="F767" s="174">
        <v>1941613.2699999998</v>
      </c>
      <c r="G767" s="174">
        <v>0</v>
      </c>
      <c r="H767" s="190">
        <v>1941613.2699999998</v>
      </c>
      <c r="I767" s="85"/>
    </row>
    <row r="768" spans="1:9" ht="15.6" x14ac:dyDescent="0.3">
      <c r="A768" s="189" t="s">
        <v>518</v>
      </c>
      <c r="B768" s="197" t="str">
        <f t="shared" si="16"/>
        <v>6119A</v>
      </c>
      <c r="C768" s="177" t="s">
        <v>519</v>
      </c>
      <c r="D768" s="174">
        <v>1758517.08</v>
      </c>
      <c r="E768" s="174">
        <v>0</v>
      </c>
      <c r="F768" s="174">
        <v>1758517.08</v>
      </c>
      <c r="G768" s="174">
        <v>0</v>
      </c>
      <c r="H768" s="190">
        <v>1758517.08</v>
      </c>
      <c r="I768" s="85"/>
    </row>
    <row r="769" spans="1:9" ht="15.6" x14ac:dyDescent="0.3">
      <c r="A769" s="189" t="s">
        <v>520</v>
      </c>
      <c r="B769" s="197" t="str">
        <f t="shared" si="16"/>
        <v>6249</v>
      </c>
      <c r="C769" s="199" t="s">
        <v>521</v>
      </c>
      <c r="D769" s="174">
        <v>119913.29999999999</v>
      </c>
      <c r="E769" s="174">
        <v>0</v>
      </c>
      <c r="F769" s="174">
        <v>119913.29999999999</v>
      </c>
      <c r="G769" s="174">
        <v>0</v>
      </c>
      <c r="H769" s="190">
        <v>119913.29999999999</v>
      </c>
      <c r="I769" s="85"/>
    </row>
    <row r="770" spans="1:9" ht="15.6" x14ac:dyDescent="0.3">
      <c r="A770" s="189" t="s">
        <v>522</v>
      </c>
      <c r="B770" s="197" t="str">
        <f t="shared" si="16"/>
        <v>6329</v>
      </c>
      <c r="C770" s="199" t="s">
        <v>523</v>
      </c>
      <c r="D770" s="174">
        <v>162433.97</v>
      </c>
      <c r="E770" s="174">
        <v>0</v>
      </c>
      <c r="F770" s="174">
        <v>162433.97</v>
      </c>
      <c r="G770" s="174">
        <v>0</v>
      </c>
      <c r="H770" s="190">
        <v>162433.97</v>
      </c>
      <c r="I770" s="85"/>
    </row>
    <row r="771" spans="1:9" ht="15.6" x14ac:dyDescent="0.3">
      <c r="A771" s="189" t="s">
        <v>524</v>
      </c>
      <c r="B771" s="197" t="str">
        <f t="shared" ref="B771:B803" si="17">C771</f>
        <v>6407</v>
      </c>
      <c r="C771" s="199" t="s">
        <v>525</v>
      </c>
      <c r="D771" s="174">
        <v>76974.38</v>
      </c>
      <c r="E771" s="174">
        <v>0</v>
      </c>
      <c r="F771" s="174">
        <v>76974.38</v>
      </c>
      <c r="G771" s="174">
        <v>6308466.7399999993</v>
      </c>
      <c r="H771" s="190">
        <v>6385441.1199999992</v>
      </c>
      <c r="I771" s="85"/>
    </row>
    <row r="772" spans="1:9" ht="15.6" x14ac:dyDescent="0.3">
      <c r="A772" s="189" t="s">
        <v>526</v>
      </c>
      <c r="B772" s="197" t="str">
        <f t="shared" si="17"/>
        <v>6519A</v>
      </c>
      <c r="C772" s="199" t="s">
        <v>527</v>
      </c>
      <c r="D772" s="174">
        <v>0</v>
      </c>
      <c r="E772" s="174">
        <v>0</v>
      </c>
      <c r="F772" s="174">
        <v>0</v>
      </c>
      <c r="G772" s="174">
        <v>0</v>
      </c>
      <c r="H772" s="190">
        <v>0</v>
      </c>
      <c r="I772" s="85"/>
    </row>
    <row r="773" spans="1:9" ht="15.6" x14ac:dyDescent="0.3">
      <c r="A773" s="189" t="s">
        <v>528</v>
      </c>
      <c r="B773" s="197" t="str">
        <f t="shared" si="17"/>
        <v>6619A</v>
      </c>
      <c r="C773" s="199" t="s">
        <v>529</v>
      </c>
      <c r="D773" s="174">
        <v>204656.12</v>
      </c>
      <c r="E773" s="174">
        <v>0</v>
      </c>
      <c r="F773" s="174">
        <v>204656.12</v>
      </c>
      <c r="G773" s="174">
        <v>0</v>
      </c>
      <c r="H773" s="190">
        <v>204656.12</v>
      </c>
      <c r="I773" s="85"/>
    </row>
    <row r="774" spans="1:9" ht="15.6" x14ac:dyDescent="0.3">
      <c r="A774" s="189" t="s">
        <v>530</v>
      </c>
      <c r="B774" s="197" t="str">
        <f t="shared" si="17"/>
        <v>6709A</v>
      </c>
      <c r="C774" s="199" t="s">
        <v>531</v>
      </c>
      <c r="D774" s="174">
        <v>45052.42</v>
      </c>
      <c r="E774" s="174">
        <v>0</v>
      </c>
      <c r="F774" s="174">
        <v>45052.42</v>
      </c>
      <c r="G774" s="174">
        <v>0</v>
      </c>
      <c r="H774" s="190">
        <v>45052.42</v>
      </c>
      <c r="I774" s="85"/>
    </row>
    <row r="775" spans="1:9" ht="15.6" x14ac:dyDescent="0.3">
      <c r="A775" s="189" t="s">
        <v>530</v>
      </c>
      <c r="B775" s="197" t="str">
        <f t="shared" si="17"/>
        <v>6733</v>
      </c>
      <c r="C775" s="199" t="s">
        <v>532</v>
      </c>
      <c r="D775" s="174">
        <v>5198.2699999999995</v>
      </c>
      <c r="E775" s="174">
        <v>0</v>
      </c>
      <c r="F775" s="174">
        <v>5198.2699999999995</v>
      </c>
      <c r="G775" s="174">
        <v>0</v>
      </c>
      <c r="H775" s="190">
        <v>5198.2699999999995</v>
      </c>
      <c r="I775" s="85"/>
    </row>
    <row r="776" spans="1:9" ht="15.6" x14ac:dyDescent="0.3">
      <c r="A776" s="189" t="s">
        <v>533</v>
      </c>
      <c r="B776" s="197" t="str">
        <f t="shared" si="17"/>
        <v>6840</v>
      </c>
      <c r="C776" s="199" t="s">
        <v>534</v>
      </c>
      <c r="D776" s="174">
        <v>49736.979999999996</v>
      </c>
      <c r="E776" s="174">
        <v>0</v>
      </c>
      <c r="F776" s="174">
        <v>49736.979999999996</v>
      </c>
      <c r="G776" s="174">
        <v>0</v>
      </c>
      <c r="H776" s="190">
        <v>49736.979999999996</v>
      </c>
      <c r="I776" s="85"/>
    </row>
    <row r="777" spans="1:9" ht="15.6" x14ac:dyDescent="0.3">
      <c r="A777" s="189" t="s">
        <v>592</v>
      </c>
      <c r="B777" s="197">
        <f t="shared" si="17"/>
        <v>6940</v>
      </c>
      <c r="C777" s="199">
        <v>6940</v>
      </c>
      <c r="D777" s="174">
        <v>0</v>
      </c>
      <c r="E777" s="174">
        <v>0</v>
      </c>
      <c r="F777" s="174">
        <v>0</v>
      </c>
      <c r="G777" s="174">
        <v>0</v>
      </c>
      <c r="H777" s="190">
        <v>0</v>
      </c>
      <c r="I777" s="85"/>
    </row>
    <row r="778" spans="1:9" ht="15.6" x14ac:dyDescent="0.3">
      <c r="A778" s="189" t="s">
        <v>535</v>
      </c>
      <c r="B778" s="197" t="str">
        <f t="shared" si="17"/>
        <v>7208</v>
      </c>
      <c r="C778" s="199" t="s">
        <v>536</v>
      </c>
      <c r="D778" s="174">
        <v>210406.21000000002</v>
      </c>
      <c r="E778" s="174">
        <v>0</v>
      </c>
      <c r="F778" s="174">
        <v>210406.21000000002</v>
      </c>
      <c r="G778" s="174">
        <v>0</v>
      </c>
      <c r="H778" s="190">
        <v>210406.21000000002</v>
      </c>
      <c r="I778" s="85"/>
    </row>
    <row r="779" spans="1:9" ht="15.6" x14ac:dyDescent="0.3">
      <c r="A779" s="189" t="s">
        <v>347</v>
      </c>
      <c r="B779" s="197" t="str">
        <f t="shared" si="17"/>
        <v>7305A</v>
      </c>
      <c r="C779" s="199" t="s">
        <v>537</v>
      </c>
      <c r="D779" s="174">
        <v>0</v>
      </c>
      <c r="E779" s="174">
        <v>0</v>
      </c>
      <c r="F779" s="174">
        <v>0</v>
      </c>
      <c r="G779" s="174">
        <v>0</v>
      </c>
      <c r="H779" s="190">
        <v>0</v>
      </c>
      <c r="I779" s="85"/>
    </row>
    <row r="780" spans="1:9" ht="15.6" x14ac:dyDescent="0.3">
      <c r="A780" s="189" t="s">
        <v>538</v>
      </c>
      <c r="B780" s="197" t="str">
        <f t="shared" si="17"/>
        <v>7405A</v>
      </c>
      <c r="C780" s="199" t="s">
        <v>539</v>
      </c>
      <c r="D780" s="174">
        <v>1950582.8699999999</v>
      </c>
      <c r="E780" s="174">
        <v>0</v>
      </c>
      <c r="F780" s="174">
        <v>1950582.8699999999</v>
      </c>
      <c r="G780" s="174">
        <v>0</v>
      </c>
      <c r="H780" s="190">
        <v>1950582.8699999999</v>
      </c>
      <c r="I780" s="85"/>
    </row>
    <row r="781" spans="1:9" ht="15.6" x14ac:dyDescent="0.3">
      <c r="A781" s="189" t="s">
        <v>538</v>
      </c>
      <c r="B781" s="197" t="str">
        <f t="shared" si="17"/>
        <v>7425</v>
      </c>
      <c r="C781" s="199" t="s">
        <v>540</v>
      </c>
      <c r="D781" s="174">
        <v>0</v>
      </c>
      <c r="E781" s="174">
        <v>0</v>
      </c>
      <c r="F781" s="174">
        <v>0</v>
      </c>
      <c r="G781" s="174">
        <v>0</v>
      </c>
      <c r="H781" s="190">
        <v>0</v>
      </c>
      <c r="I781" s="85"/>
    </row>
    <row r="782" spans="1:9" ht="15.6" x14ac:dyDescent="0.3">
      <c r="A782" s="189" t="s">
        <v>541</v>
      </c>
      <c r="B782" s="197" t="str">
        <f t="shared" si="17"/>
        <v>7538</v>
      </c>
      <c r="C782" s="177" t="s">
        <v>542</v>
      </c>
      <c r="D782" s="174">
        <v>146358.99</v>
      </c>
      <c r="E782" s="174">
        <v>0</v>
      </c>
      <c r="F782" s="174">
        <v>146358.99</v>
      </c>
      <c r="G782" s="174">
        <v>0</v>
      </c>
      <c r="H782" s="190">
        <v>146358.99</v>
      </c>
      <c r="I782" s="85"/>
    </row>
    <row r="783" spans="1:9" ht="15.6" x14ac:dyDescent="0.3">
      <c r="A783" s="189" t="s">
        <v>541</v>
      </c>
      <c r="B783" s="197" t="str">
        <f t="shared" si="17"/>
        <v>7525</v>
      </c>
      <c r="C783" s="177" t="s">
        <v>543</v>
      </c>
      <c r="D783" s="174">
        <v>0</v>
      </c>
      <c r="E783" s="174">
        <v>0</v>
      </c>
      <c r="F783" s="174">
        <v>0</v>
      </c>
      <c r="G783" s="174">
        <v>0</v>
      </c>
      <c r="H783" s="190">
        <v>0</v>
      </c>
      <c r="I783" s="85"/>
    </row>
    <row r="784" spans="1:9" ht="15.6" x14ac:dyDescent="0.3">
      <c r="A784" s="189" t="s">
        <v>544</v>
      </c>
      <c r="B784" s="197" t="str">
        <f t="shared" si="17"/>
        <v>7932</v>
      </c>
      <c r="C784" s="199" t="s">
        <v>545</v>
      </c>
      <c r="D784" s="174">
        <v>9615.23</v>
      </c>
      <c r="E784" s="174">
        <v>0</v>
      </c>
      <c r="F784" s="174">
        <v>9615.23</v>
      </c>
      <c r="G784" s="174">
        <v>0</v>
      </c>
      <c r="H784" s="190">
        <v>9615.23</v>
      </c>
      <c r="I784" s="85"/>
    </row>
    <row r="785" spans="1:9" ht="15.6" x14ac:dyDescent="0.3">
      <c r="A785" s="189" t="s">
        <v>546</v>
      </c>
      <c r="B785" s="197" t="str">
        <f t="shared" si="17"/>
        <v>8040</v>
      </c>
      <c r="C785" s="199" t="s">
        <v>547</v>
      </c>
      <c r="D785" s="174">
        <v>2821.6200000000003</v>
      </c>
      <c r="E785" s="174">
        <v>0</v>
      </c>
      <c r="F785" s="174">
        <v>2821.6200000000003</v>
      </c>
      <c r="G785" s="174">
        <v>0</v>
      </c>
      <c r="H785" s="190">
        <v>2821.6200000000003</v>
      </c>
      <c r="I785" s="85"/>
    </row>
    <row r="786" spans="1:9" ht="15.6" x14ac:dyDescent="0.3">
      <c r="A786" s="189" t="s">
        <v>548</v>
      </c>
      <c r="B786" s="197" t="str">
        <f t="shared" si="17"/>
        <v>8132</v>
      </c>
      <c r="C786" s="199" t="s">
        <v>549</v>
      </c>
      <c r="D786" s="174">
        <v>3407.3599999999997</v>
      </c>
      <c r="E786" s="174">
        <v>0</v>
      </c>
      <c r="F786" s="174">
        <v>3407.3599999999997</v>
      </c>
      <c r="G786" s="174">
        <v>0</v>
      </c>
      <c r="H786" s="190">
        <v>3407.3599999999997</v>
      </c>
      <c r="I786" s="85"/>
    </row>
    <row r="787" spans="1:9" ht="15.6" x14ac:dyDescent="0.3">
      <c r="A787" s="189" t="s">
        <v>550</v>
      </c>
      <c r="B787" s="197" t="str">
        <f t="shared" si="17"/>
        <v>8340</v>
      </c>
      <c r="C787" s="199" t="s">
        <v>551</v>
      </c>
      <c r="D787" s="174">
        <v>216.9</v>
      </c>
      <c r="E787" s="174">
        <v>0</v>
      </c>
      <c r="F787" s="174">
        <v>216.9</v>
      </c>
      <c r="G787" s="174">
        <v>0</v>
      </c>
      <c r="H787" s="190">
        <v>216.9</v>
      </c>
      <c r="I787" s="85"/>
    </row>
    <row r="788" spans="1:9" ht="15.6" x14ac:dyDescent="0.3">
      <c r="A788" s="189" t="s">
        <v>333</v>
      </c>
      <c r="B788" s="197" t="str">
        <f t="shared" si="17"/>
        <v>8440</v>
      </c>
      <c r="C788" s="199" t="s">
        <v>552</v>
      </c>
      <c r="D788" s="174">
        <v>150.6</v>
      </c>
      <c r="E788" s="174">
        <v>0</v>
      </c>
      <c r="F788" s="174">
        <v>150.6</v>
      </c>
      <c r="G788" s="174">
        <v>0</v>
      </c>
      <c r="H788" s="190">
        <v>150.6</v>
      </c>
      <c r="I788" s="85"/>
    </row>
    <row r="789" spans="1:9" ht="15.6" x14ac:dyDescent="0.3">
      <c r="A789" s="189" t="s">
        <v>553</v>
      </c>
      <c r="B789" s="197" t="str">
        <f t="shared" si="17"/>
        <v>8809A</v>
      </c>
      <c r="C789" s="199" t="s">
        <v>554</v>
      </c>
      <c r="D789" s="174">
        <v>27035.85</v>
      </c>
      <c r="E789" s="174">
        <v>0</v>
      </c>
      <c r="F789" s="174">
        <v>27035.85</v>
      </c>
      <c r="G789" s="174">
        <v>0</v>
      </c>
      <c r="H789" s="190">
        <v>27035.85</v>
      </c>
      <c r="I789" s="85"/>
    </row>
    <row r="790" spans="1:9" ht="15.6" x14ac:dyDescent="0.3">
      <c r="A790" s="189" t="s">
        <v>555</v>
      </c>
      <c r="B790" s="197" t="str">
        <f t="shared" si="17"/>
        <v>9040</v>
      </c>
      <c r="C790" s="177" t="s">
        <v>556</v>
      </c>
      <c r="D790" s="174">
        <v>59.83</v>
      </c>
      <c r="E790" s="174">
        <v>0</v>
      </c>
      <c r="F790" s="174">
        <v>59.83</v>
      </c>
      <c r="G790" s="174">
        <v>0</v>
      </c>
      <c r="H790" s="190">
        <v>59.83</v>
      </c>
      <c r="I790" s="85"/>
    </row>
    <row r="791" spans="1:9" ht="15.6" x14ac:dyDescent="0.3">
      <c r="A791" s="189" t="s">
        <v>557</v>
      </c>
      <c r="B791" s="197" t="str">
        <f t="shared" si="17"/>
        <v>9201A</v>
      </c>
      <c r="C791" s="177" t="s">
        <v>558</v>
      </c>
      <c r="D791" s="174">
        <v>192686.43</v>
      </c>
      <c r="E791" s="174">
        <v>0</v>
      </c>
      <c r="F791" s="174">
        <v>192686.43</v>
      </c>
      <c r="G791" s="174">
        <v>0</v>
      </c>
      <c r="H791" s="190">
        <v>192686.43</v>
      </c>
      <c r="I791" s="85"/>
    </row>
    <row r="792" spans="1:9" ht="15.6" x14ac:dyDescent="0.3">
      <c r="A792" s="189" t="s">
        <v>559</v>
      </c>
      <c r="B792" s="197" t="str">
        <f t="shared" si="17"/>
        <v>9301A</v>
      </c>
      <c r="C792" s="177" t="s">
        <v>560</v>
      </c>
      <c r="D792" s="174">
        <v>100850.57999999999</v>
      </c>
      <c r="E792" s="174">
        <v>0</v>
      </c>
      <c r="F792" s="174">
        <v>100850.57999999999</v>
      </c>
      <c r="G792" s="174">
        <v>0</v>
      </c>
      <c r="H792" s="190">
        <v>100850.57999999999</v>
      </c>
      <c r="I792" s="85"/>
    </row>
    <row r="793" spans="1:9" ht="15.6" x14ac:dyDescent="0.3">
      <c r="A793" s="189" t="s">
        <v>561</v>
      </c>
      <c r="B793" s="197" t="str">
        <f t="shared" si="17"/>
        <v>9449</v>
      </c>
      <c r="C793" s="177" t="s">
        <v>562</v>
      </c>
      <c r="D793" s="174">
        <v>12825.03</v>
      </c>
      <c r="E793" s="174">
        <v>0</v>
      </c>
      <c r="F793" s="174">
        <v>12825.03</v>
      </c>
      <c r="G793" s="174">
        <v>0</v>
      </c>
      <c r="H793" s="190">
        <v>12825.03</v>
      </c>
      <c r="I793" s="85"/>
    </row>
    <row r="794" spans="1:9" ht="15.6" x14ac:dyDescent="0.3">
      <c r="A794" s="189" t="s">
        <v>563</v>
      </c>
      <c r="B794" s="197" t="str">
        <f t="shared" si="17"/>
        <v>9618A</v>
      </c>
      <c r="C794" s="177" t="s">
        <v>564</v>
      </c>
      <c r="D794" s="174">
        <v>0</v>
      </c>
      <c r="E794" s="174">
        <v>0</v>
      </c>
      <c r="F794" s="174">
        <v>0</v>
      </c>
      <c r="G794" s="174">
        <v>0</v>
      </c>
      <c r="H794" s="190">
        <v>0</v>
      </c>
      <c r="I794" s="85"/>
    </row>
    <row r="795" spans="1:9" ht="15.6" x14ac:dyDescent="0.3">
      <c r="A795" s="189" t="s">
        <v>566</v>
      </c>
      <c r="B795" s="197" t="str">
        <f t="shared" si="17"/>
        <v>9818A</v>
      </c>
      <c r="C795" s="177" t="s">
        <v>565</v>
      </c>
      <c r="D795" s="174">
        <v>321435459.25999999</v>
      </c>
      <c r="E795" s="174">
        <v>-4665697.7699999809</v>
      </c>
      <c r="F795" s="174">
        <v>316769761.49000001</v>
      </c>
      <c r="G795" s="174">
        <v>0</v>
      </c>
      <c r="H795" s="190">
        <v>316769761.49000001</v>
      </c>
      <c r="I795" s="85"/>
    </row>
    <row r="796" spans="1:9" ht="15.6" x14ac:dyDescent="0.3">
      <c r="A796" s="189" t="s">
        <v>567</v>
      </c>
      <c r="B796" s="197" t="str">
        <f t="shared" si="17"/>
        <v>BB49</v>
      </c>
      <c r="C796" s="177" t="s">
        <v>568</v>
      </c>
      <c r="D796" s="174">
        <v>0</v>
      </c>
      <c r="E796" s="174">
        <v>0</v>
      </c>
      <c r="F796" s="174">
        <v>0</v>
      </c>
      <c r="G796" s="174">
        <v>0</v>
      </c>
      <c r="H796" s="190">
        <v>0</v>
      </c>
      <c r="I796" s="85"/>
    </row>
    <row r="797" spans="1:9" ht="15.6" x14ac:dyDescent="0.3">
      <c r="A797" s="189" t="s">
        <v>569</v>
      </c>
      <c r="B797" s="197" t="str">
        <f t="shared" si="17"/>
        <v>AA</v>
      </c>
      <c r="C797" s="175" t="s">
        <v>570</v>
      </c>
      <c r="D797" s="174"/>
      <c r="E797" s="174">
        <v>0</v>
      </c>
      <c r="F797" s="174">
        <v>0</v>
      </c>
      <c r="G797" s="174">
        <v>0</v>
      </c>
      <c r="H797" s="190">
        <v>0</v>
      </c>
      <c r="I797" s="85"/>
    </row>
    <row r="798" spans="1:9" ht="15.6" x14ac:dyDescent="0.3">
      <c r="A798" s="189" t="s">
        <v>571</v>
      </c>
      <c r="B798" s="197" t="str">
        <f t="shared" si="17"/>
        <v>BB</v>
      </c>
      <c r="C798" s="175" t="s">
        <v>587</v>
      </c>
      <c r="D798" s="174"/>
      <c r="E798" s="174">
        <v>0</v>
      </c>
      <c r="F798" s="174">
        <v>0</v>
      </c>
      <c r="G798" s="174">
        <v>14576.29</v>
      </c>
      <c r="H798" s="190">
        <v>14576.29</v>
      </c>
      <c r="I798" s="85"/>
    </row>
    <row r="799" spans="1:9" ht="15.6" x14ac:dyDescent="0.3">
      <c r="A799" s="189" t="s">
        <v>572</v>
      </c>
      <c r="B799" s="197" t="str">
        <f t="shared" si="17"/>
        <v>CC</v>
      </c>
      <c r="C799" s="175" t="s">
        <v>588</v>
      </c>
      <c r="D799" s="174"/>
      <c r="E799" s="174">
        <v>0</v>
      </c>
      <c r="F799" s="174">
        <v>0</v>
      </c>
      <c r="G799" s="174">
        <v>18836703.899999999</v>
      </c>
      <c r="H799" s="190">
        <v>18836703.899999999</v>
      </c>
      <c r="I799" s="85"/>
    </row>
    <row r="800" spans="1:9" ht="15.6" x14ac:dyDescent="0.3">
      <c r="A800" s="189" t="s">
        <v>299</v>
      </c>
      <c r="B800" s="197" t="str">
        <f t="shared" si="17"/>
        <v>DD</v>
      </c>
      <c r="C800" s="175" t="s">
        <v>589</v>
      </c>
      <c r="D800" s="174"/>
      <c r="E800" s="174">
        <v>0</v>
      </c>
      <c r="F800" s="174">
        <v>0</v>
      </c>
      <c r="G800" s="174">
        <v>1470345</v>
      </c>
      <c r="H800" s="190">
        <v>1470345</v>
      </c>
      <c r="I800" s="85"/>
    </row>
    <row r="801" spans="1:9" ht="15.6" x14ac:dyDescent="0.3">
      <c r="A801" s="189" t="s">
        <v>300</v>
      </c>
      <c r="B801" s="197" t="str">
        <f t="shared" si="17"/>
        <v>QQ</v>
      </c>
      <c r="C801" s="177" t="s">
        <v>573</v>
      </c>
      <c r="D801" s="174"/>
      <c r="E801" s="174">
        <v>0</v>
      </c>
      <c r="F801" s="174">
        <v>0</v>
      </c>
      <c r="G801" s="174">
        <v>0</v>
      </c>
      <c r="H801" s="190">
        <v>0</v>
      </c>
      <c r="I801" s="85"/>
    </row>
    <row r="802" spans="1:9" ht="15.6" x14ac:dyDescent="0.3">
      <c r="A802" s="189" t="s">
        <v>574</v>
      </c>
      <c r="B802" s="197" t="str">
        <f t="shared" si="17"/>
        <v>EE</v>
      </c>
      <c r="C802" s="175" t="s">
        <v>590</v>
      </c>
      <c r="D802" s="174"/>
      <c r="E802" s="174">
        <v>0</v>
      </c>
      <c r="F802" s="174">
        <v>0</v>
      </c>
      <c r="G802" s="174">
        <v>0</v>
      </c>
      <c r="H802" s="190">
        <v>0</v>
      </c>
      <c r="I802" s="85"/>
    </row>
    <row r="803" spans="1:9" ht="15.6" x14ac:dyDescent="0.3">
      <c r="A803" s="189" t="s">
        <v>575</v>
      </c>
      <c r="B803" s="197" t="str">
        <f t="shared" si="17"/>
        <v>RB</v>
      </c>
      <c r="C803" s="175" t="s">
        <v>576</v>
      </c>
      <c r="D803" s="174"/>
      <c r="E803" s="174">
        <v>0</v>
      </c>
      <c r="F803" s="174">
        <v>0</v>
      </c>
      <c r="G803" s="174">
        <v>0</v>
      </c>
      <c r="H803" s="190">
        <v>0</v>
      </c>
      <c r="I803" s="85"/>
    </row>
    <row r="804" spans="1:9" ht="15.6" x14ac:dyDescent="0.3">
      <c r="A804" s="189"/>
      <c r="B804" s="197"/>
      <c r="C804" s="195"/>
      <c r="D804" s="178" t="s">
        <v>577</v>
      </c>
      <c r="E804" s="178" t="s">
        <v>577</v>
      </c>
      <c r="F804" s="178" t="s">
        <v>577</v>
      </c>
      <c r="G804" s="178" t="s">
        <v>577</v>
      </c>
      <c r="H804" s="201" t="s">
        <v>577</v>
      </c>
      <c r="I804" s="85"/>
    </row>
    <row r="805" spans="1:9" ht="15.6" x14ac:dyDescent="0.3">
      <c r="A805" s="189" t="s">
        <v>578</v>
      </c>
      <c r="B805" s="197"/>
      <c r="C805" s="195"/>
      <c r="D805" s="174">
        <v>578776158.99000001</v>
      </c>
      <c r="E805" s="174">
        <v>-4532361.9899999807</v>
      </c>
      <c r="F805" s="174">
        <v>574243797.00000012</v>
      </c>
      <c r="G805" s="174">
        <v>26691926.849999998</v>
      </c>
      <c r="H805" s="190">
        <v>600935723.85000002</v>
      </c>
      <c r="I805" s="85"/>
    </row>
    <row r="806" spans="1:9" ht="15.6" x14ac:dyDescent="0.3">
      <c r="A806" s="189"/>
      <c r="B806" s="197"/>
      <c r="C806" s="174"/>
      <c r="D806" s="178" t="s">
        <v>397</v>
      </c>
      <c r="E806" s="178" t="s">
        <v>397</v>
      </c>
      <c r="F806" s="178" t="s">
        <v>397</v>
      </c>
      <c r="G806" s="178" t="s">
        <v>397</v>
      </c>
      <c r="H806" s="201" t="s">
        <v>397</v>
      </c>
      <c r="I806" s="85"/>
    </row>
    <row r="807" spans="1:9" ht="15.6" x14ac:dyDescent="0.3">
      <c r="A807" s="189"/>
      <c r="B807" s="184"/>
      <c r="C807" s="174"/>
      <c r="D807" s="174"/>
      <c r="E807" s="174"/>
      <c r="F807" s="174"/>
      <c r="G807" s="174"/>
      <c r="H807" s="190"/>
      <c r="I807" s="85"/>
    </row>
    <row r="808" spans="1:9" ht="15.6" x14ac:dyDescent="0.3">
      <c r="A808" s="189"/>
      <c r="B808" s="184"/>
      <c r="C808" s="174"/>
      <c r="D808" s="174"/>
      <c r="E808" s="174"/>
      <c r="F808" s="174"/>
      <c r="G808" s="174"/>
      <c r="H808" s="190">
        <v>284165962.36000001</v>
      </c>
      <c r="I808" s="85"/>
    </row>
    <row r="809" spans="1:9" ht="15.6" x14ac:dyDescent="0.3">
      <c r="A809" s="189"/>
      <c r="B809" s="184"/>
      <c r="C809" s="174"/>
      <c r="D809" s="174"/>
      <c r="E809" s="174"/>
      <c r="F809" s="174"/>
      <c r="G809" s="174"/>
      <c r="H809" s="190"/>
      <c r="I809" s="85"/>
    </row>
    <row r="810" spans="1:9" ht="15.6" x14ac:dyDescent="0.3">
      <c r="A810" s="189"/>
      <c r="B810" s="184"/>
      <c r="C810" s="174"/>
      <c r="D810" s="174"/>
      <c r="E810" s="174"/>
      <c r="F810" s="174"/>
      <c r="G810" s="174"/>
      <c r="H810" s="190"/>
      <c r="I810" s="85"/>
    </row>
    <row r="811" spans="1:9" ht="16.2" thickBot="1" x14ac:dyDescent="0.35">
      <c r="A811" s="202"/>
      <c r="B811" s="203"/>
      <c r="C811" s="204"/>
      <c r="D811" s="204"/>
      <c r="E811" s="204"/>
      <c r="F811" s="204"/>
      <c r="G811" s="204" t="s">
        <v>579</v>
      </c>
      <c r="H811" s="205">
        <v>0</v>
      </c>
      <c r="I811" s="85"/>
    </row>
    <row r="812" spans="1:9" ht="15.6" x14ac:dyDescent="0.3">
      <c r="A812" s="174"/>
      <c r="B812" s="184"/>
      <c r="C812" s="174"/>
      <c r="D812" s="174"/>
      <c r="E812" s="174"/>
      <c r="F812" s="174"/>
      <c r="G812" s="174"/>
      <c r="H812" s="174"/>
      <c r="I812" s="85"/>
    </row>
    <row r="813" spans="1:9" ht="16.2" thickBot="1" x14ac:dyDescent="0.35">
      <c r="A813" s="174"/>
      <c r="B813" s="184"/>
      <c r="C813" s="174"/>
      <c r="D813" s="174"/>
      <c r="E813" s="174"/>
      <c r="F813" s="174"/>
      <c r="G813" s="174"/>
      <c r="H813" s="174"/>
      <c r="I813" s="85"/>
    </row>
    <row r="814" spans="1:9" ht="15.6" x14ac:dyDescent="0.3">
      <c r="A814" s="185"/>
      <c r="B814" s="186"/>
      <c r="C814" s="187"/>
      <c r="D814" s="187" t="s">
        <v>394</v>
      </c>
      <c r="E814" s="187"/>
      <c r="F814" s="187"/>
      <c r="G814" s="187"/>
      <c r="H814" s="188"/>
      <c r="I814" s="85"/>
    </row>
    <row r="815" spans="1:9" ht="15.6" x14ac:dyDescent="0.3">
      <c r="A815" s="189"/>
      <c r="B815" s="184"/>
      <c r="C815" s="174"/>
      <c r="D815" s="174" t="s">
        <v>580</v>
      </c>
      <c r="E815" s="174"/>
      <c r="F815" s="174"/>
      <c r="G815" s="174"/>
      <c r="H815" s="190"/>
      <c r="I815" s="85"/>
    </row>
    <row r="816" spans="1:9" ht="15.6" x14ac:dyDescent="0.3">
      <c r="A816" s="189" t="s">
        <v>597</v>
      </c>
      <c r="B816" s="184"/>
      <c r="C816" s="174"/>
      <c r="D816" s="174"/>
      <c r="E816" s="179" t="s">
        <v>396</v>
      </c>
      <c r="F816" s="174"/>
      <c r="G816" s="174"/>
      <c r="H816" s="190"/>
      <c r="I816" s="85"/>
    </row>
    <row r="817" spans="1:9" ht="15.6" x14ac:dyDescent="0.3">
      <c r="A817" s="191" t="s">
        <v>397</v>
      </c>
      <c r="B817" s="192"/>
      <c r="C817" s="193" t="s">
        <v>397</v>
      </c>
      <c r="D817" s="193" t="s">
        <v>397</v>
      </c>
      <c r="E817" s="193" t="s">
        <v>397</v>
      </c>
      <c r="F817" s="193" t="s">
        <v>397</v>
      </c>
      <c r="G817" s="193" t="s">
        <v>397</v>
      </c>
      <c r="H817" s="194" t="s">
        <v>397</v>
      </c>
      <c r="I817" s="85"/>
    </row>
    <row r="818" spans="1:9" ht="15.6" x14ac:dyDescent="0.3">
      <c r="A818" s="189" t="s">
        <v>398</v>
      </c>
      <c r="B818" s="184"/>
      <c r="C818" s="195"/>
      <c r="D818" s="176" t="s">
        <v>185</v>
      </c>
      <c r="E818" s="176" t="s">
        <v>185</v>
      </c>
      <c r="F818" s="176" t="s">
        <v>399</v>
      </c>
      <c r="G818" s="176" t="s">
        <v>185</v>
      </c>
      <c r="H818" s="196" t="s">
        <v>400</v>
      </c>
      <c r="I818" s="85"/>
    </row>
    <row r="819" spans="1:9" ht="15.6" x14ac:dyDescent="0.3">
      <c r="A819" s="189"/>
      <c r="B819" s="184"/>
      <c r="C819" s="195"/>
      <c r="D819" s="176" t="s">
        <v>401</v>
      </c>
      <c r="E819" s="176" t="s">
        <v>402</v>
      </c>
      <c r="F819" s="176" t="s">
        <v>402</v>
      </c>
      <c r="G819" s="176" t="s">
        <v>403</v>
      </c>
      <c r="H819" s="196" t="s">
        <v>404</v>
      </c>
      <c r="I819" s="85"/>
    </row>
    <row r="820" spans="1:9" ht="15.6" x14ac:dyDescent="0.3">
      <c r="A820" s="189"/>
      <c r="B820" s="184"/>
      <c r="C820" s="195"/>
      <c r="D820" s="176" t="s">
        <v>405</v>
      </c>
      <c r="E820" s="176" t="s">
        <v>406</v>
      </c>
      <c r="F820" s="174"/>
      <c r="G820" s="176" t="s">
        <v>406</v>
      </c>
      <c r="H820" s="196" t="s">
        <v>581</v>
      </c>
      <c r="I820" s="85"/>
    </row>
    <row r="821" spans="1:9" ht="15.6" x14ac:dyDescent="0.3">
      <c r="A821" s="191" t="s">
        <v>397</v>
      </c>
      <c r="B821" s="192"/>
      <c r="C821" s="193" t="s">
        <v>397</v>
      </c>
      <c r="D821" s="193" t="s">
        <v>397</v>
      </c>
      <c r="E821" s="193" t="s">
        <v>397</v>
      </c>
      <c r="F821" s="193" t="s">
        <v>397</v>
      </c>
      <c r="G821" s="193" t="s">
        <v>397</v>
      </c>
      <c r="H821" s="194" t="s">
        <v>397</v>
      </c>
      <c r="I821" s="85"/>
    </row>
    <row r="822" spans="1:9" ht="15.6" x14ac:dyDescent="0.3">
      <c r="A822" s="189" t="s">
        <v>408</v>
      </c>
      <c r="B822" s="197" t="str">
        <f>C822</f>
        <v>00</v>
      </c>
      <c r="C822" s="198" t="s">
        <v>409</v>
      </c>
      <c r="D822" s="174"/>
      <c r="E822" s="174">
        <v>116231.98</v>
      </c>
      <c r="F822" s="174">
        <v>116231.98</v>
      </c>
      <c r="G822" s="174">
        <v>0</v>
      </c>
      <c r="H822" s="190">
        <v>116231.98</v>
      </c>
      <c r="I822" s="85"/>
    </row>
    <row r="823" spans="1:9" ht="15.6" x14ac:dyDescent="0.3">
      <c r="A823" s="189" t="s">
        <v>410</v>
      </c>
      <c r="B823" s="197" t="str">
        <f t="shared" ref="B823:B886" si="18">C823</f>
        <v>0201A</v>
      </c>
      <c r="C823" s="199" t="s">
        <v>411</v>
      </c>
      <c r="D823" s="174">
        <v>7360871.6300000008</v>
      </c>
      <c r="E823" s="174">
        <v>0</v>
      </c>
      <c r="F823" s="174">
        <v>7360871.6300000008</v>
      </c>
      <c r="G823" s="174">
        <v>0</v>
      </c>
      <c r="H823" s="190">
        <v>7360871.6300000008</v>
      </c>
      <c r="I823" s="85"/>
    </row>
    <row r="824" spans="1:9" ht="15.6" x14ac:dyDescent="0.3">
      <c r="A824" s="189" t="s">
        <v>410</v>
      </c>
      <c r="B824" s="197" t="str">
        <f t="shared" si="18"/>
        <v>0237</v>
      </c>
      <c r="C824" s="199" t="s">
        <v>412</v>
      </c>
      <c r="D824" s="174">
        <v>209273.36</v>
      </c>
      <c r="E824" s="174">
        <v>0</v>
      </c>
      <c r="F824" s="174">
        <v>209273.36</v>
      </c>
      <c r="G824" s="174">
        <v>0</v>
      </c>
      <c r="H824" s="190">
        <v>209273.36</v>
      </c>
      <c r="I824" s="85"/>
    </row>
    <row r="825" spans="1:9" ht="15.6" x14ac:dyDescent="0.3">
      <c r="A825" s="189" t="s">
        <v>413</v>
      </c>
      <c r="B825" s="197" t="str">
        <f t="shared" si="18"/>
        <v>0302A</v>
      </c>
      <c r="C825" s="199" t="s">
        <v>414</v>
      </c>
      <c r="D825" s="174">
        <v>63608.85</v>
      </c>
      <c r="E825" s="174">
        <v>0</v>
      </c>
      <c r="F825" s="174">
        <v>63608.85</v>
      </c>
      <c r="G825" s="174">
        <v>0</v>
      </c>
      <c r="H825" s="190">
        <v>63608.85</v>
      </c>
      <c r="I825" s="85"/>
    </row>
    <row r="826" spans="1:9" ht="15.6" x14ac:dyDescent="0.3">
      <c r="A826" s="189" t="s">
        <v>415</v>
      </c>
      <c r="B826" s="197" t="str">
        <f t="shared" si="18"/>
        <v>0410</v>
      </c>
      <c r="C826" s="199" t="s">
        <v>416</v>
      </c>
      <c r="D826" s="174">
        <v>588971.82999999996</v>
      </c>
      <c r="E826" s="174">
        <v>0</v>
      </c>
      <c r="F826" s="174">
        <v>588971.82999999996</v>
      </c>
      <c r="G826" s="174">
        <v>0</v>
      </c>
      <c r="H826" s="190">
        <v>588971.82999999996</v>
      </c>
      <c r="I826" s="85"/>
    </row>
    <row r="827" spans="1:9" ht="15.6" x14ac:dyDescent="0.3">
      <c r="A827" s="189" t="s">
        <v>417</v>
      </c>
      <c r="B827" s="197" t="str">
        <f t="shared" si="18"/>
        <v>0519A</v>
      </c>
      <c r="C827" s="177" t="s">
        <v>418</v>
      </c>
      <c r="D827" s="174">
        <v>0</v>
      </c>
      <c r="E827" s="174">
        <v>0</v>
      </c>
      <c r="F827" s="174">
        <v>0</v>
      </c>
      <c r="G827" s="174">
        <v>0</v>
      </c>
      <c r="H827" s="190">
        <v>0</v>
      </c>
      <c r="I827" s="85"/>
    </row>
    <row r="828" spans="1:9" ht="15.6" x14ac:dyDescent="0.3">
      <c r="A828" s="189" t="s">
        <v>419</v>
      </c>
      <c r="B828" s="197" t="str">
        <f t="shared" si="18"/>
        <v>0602A</v>
      </c>
      <c r="C828" s="199" t="s">
        <v>420</v>
      </c>
      <c r="D828" s="174">
        <v>0</v>
      </c>
      <c r="E828" s="174">
        <v>0</v>
      </c>
      <c r="F828" s="174">
        <v>0</v>
      </c>
      <c r="G828" s="174">
        <v>0</v>
      </c>
      <c r="H828" s="190">
        <v>0</v>
      </c>
      <c r="I828" s="85"/>
    </row>
    <row r="829" spans="1:9" ht="15.6" x14ac:dyDescent="0.3">
      <c r="A829" s="189" t="s">
        <v>421</v>
      </c>
      <c r="B829" s="197" t="str">
        <f t="shared" si="18"/>
        <v>0719A</v>
      </c>
      <c r="C829" s="177" t="s">
        <v>422</v>
      </c>
      <c r="D829" s="174">
        <v>176773.33</v>
      </c>
      <c r="E829" s="174">
        <v>0</v>
      </c>
      <c r="F829" s="174">
        <v>176773.33</v>
      </c>
      <c r="G829" s="174">
        <v>0</v>
      </c>
      <c r="H829" s="190">
        <v>176773.33</v>
      </c>
      <c r="I829" s="85"/>
    </row>
    <row r="830" spans="1:9" ht="15.6" x14ac:dyDescent="0.3">
      <c r="A830" s="189" t="s">
        <v>423</v>
      </c>
      <c r="B830" s="197" t="str">
        <f t="shared" si="18"/>
        <v>0802A</v>
      </c>
      <c r="C830" s="177" t="s">
        <v>424</v>
      </c>
      <c r="D830" s="174">
        <v>20720.25</v>
      </c>
      <c r="E830" s="174">
        <v>0</v>
      </c>
      <c r="F830" s="174">
        <v>20720.25</v>
      </c>
      <c r="G830" s="174">
        <v>0</v>
      </c>
      <c r="H830" s="190">
        <v>20720.25</v>
      </c>
      <c r="I830" s="85"/>
    </row>
    <row r="831" spans="1:9" ht="15.6" x14ac:dyDescent="0.3">
      <c r="A831" s="189" t="s">
        <v>425</v>
      </c>
      <c r="B831" s="197" t="str">
        <f t="shared" si="18"/>
        <v>0940</v>
      </c>
      <c r="C831" s="177" t="s">
        <v>426</v>
      </c>
      <c r="D831" s="174">
        <v>956.12999999999988</v>
      </c>
      <c r="E831" s="174">
        <v>0</v>
      </c>
      <c r="F831" s="174">
        <v>956.12999999999988</v>
      </c>
      <c r="G831" s="174">
        <v>0</v>
      </c>
      <c r="H831" s="190">
        <v>956.12999999999988</v>
      </c>
      <c r="I831" s="85"/>
    </row>
    <row r="832" spans="1:9" ht="15.6" x14ac:dyDescent="0.3">
      <c r="A832" s="189" t="s">
        <v>427</v>
      </c>
      <c r="B832" s="197" t="str">
        <f t="shared" si="18"/>
        <v>1010</v>
      </c>
      <c r="C832" s="177" t="s">
        <v>428</v>
      </c>
      <c r="D832" s="174">
        <v>80690</v>
      </c>
      <c r="E832" s="174">
        <v>0</v>
      </c>
      <c r="F832" s="174">
        <v>80690</v>
      </c>
      <c r="G832" s="174">
        <v>0</v>
      </c>
      <c r="H832" s="190">
        <v>80690</v>
      </c>
      <c r="I832" s="85"/>
    </row>
    <row r="833" spans="1:9" ht="15.6" x14ac:dyDescent="0.3">
      <c r="A833" s="189" t="s">
        <v>429</v>
      </c>
      <c r="B833" s="197" t="str">
        <f t="shared" si="18"/>
        <v>1206A</v>
      </c>
      <c r="C833" s="199" t="s">
        <v>430</v>
      </c>
      <c r="D833" s="174">
        <v>2462509.65</v>
      </c>
      <c r="E833" s="174">
        <v>0</v>
      </c>
      <c r="F833" s="174">
        <v>2462509.65</v>
      </c>
      <c r="G833" s="174">
        <v>0</v>
      </c>
      <c r="H833" s="190">
        <v>2462509.65</v>
      </c>
      <c r="I833" s="85"/>
    </row>
    <row r="834" spans="1:9" ht="15.6" x14ac:dyDescent="0.3">
      <c r="A834" s="189" t="s">
        <v>429</v>
      </c>
      <c r="B834" s="197" t="str">
        <f t="shared" si="18"/>
        <v>1236</v>
      </c>
      <c r="C834" s="199" t="s">
        <v>431</v>
      </c>
      <c r="D834" s="174">
        <v>1213635.6099999999</v>
      </c>
      <c r="E834" s="174">
        <v>0</v>
      </c>
      <c r="F834" s="174">
        <v>1213635.6099999999</v>
      </c>
      <c r="G834" s="174">
        <v>0</v>
      </c>
      <c r="H834" s="190">
        <v>1213635.6099999999</v>
      </c>
      <c r="I834" s="85"/>
    </row>
    <row r="835" spans="1:9" ht="15.6" x14ac:dyDescent="0.3">
      <c r="A835" s="189" t="s">
        <v>432</v>
      </c>
      <c r="B835" s="197" t="str">
        <f t="shared" si="18"/>
        <v>1310</v>
      </c>
      <c r="C835" s="199" t="s">
        <v>433</v>
      </c>
      <c r="D835" s="174">
        <v>69508.989999999991</v>
      </c>
      <c r="E835" s="174">
        <v>0</v>
      </c>
      <c r="F835" s="174">
        <v>69508.989999999991</v>
      </c>
      <c r="G835" s="174">
        <v>0</v>
      </c>
      <c r="H835" s="190">
        <v>69508.989999999991</v>
      </c>
      <c r="I835" s="85"/>
    </row>
    <row r="836" spans="1:9" ht="15.6" x14ac:dyDescent="0.3">
      <c r="A836" s="189" t="s">
        <v>21</v>
      </c>
      <c r="B836" s="197" t="str">
        <f t="shared" si="18"/>
        <v>1524A</v>
      </c>
      <c r="C836" s="199" t="s">
        <v>434</v>
      </c>
      <c r="D836" s="174">
        <v>1203250</v>
      </c>
      <c r="E836" s="174">
        <v>0</v>
      </c>
      <c r="F836" s="174">
        <v>1203250</v>
      </c>
      <c r="G836" s="174">
        <v>0</v>
      </c>
      <c r="H836" s="190">
        <v>1203250</v>
      </c>
      <c r="I836" s="85"/>
    </row>
    <row r="837" spans="1:9" ht="15.6" x14ac:dyDescent="0.3">
      <c r="A837" s="189" t="s">
        <v>284</v>
      </c>
      <c r="B837" s="197" t="str">
        <f t="shared" si="18"/>
        <v>1649</v>
      </c>
      <c r="C837" s="177" t="s">
        <v>435</v>
      </c>
      <c r="D837" s="174">
        <v>0</v>
      </c>
      <c r="E837" s="174">
        <v>0</v>
      </c>
      <c r="F837" s="174">
        <v>0</v>
      </c>
      <c r="G837" s="174">
        <v>0</v>
      </c>
      <c r="H837" s="190">
        <v>0</v>
      </c>
      <c r="I837" s="85"/>
    </row>
    <row r="838" spans="1:9" ht="15.6" x14ac:dyDescent="0.3">
      <c r="A838" s="200" t="s">
        <v>436</v>
      </c>
      <c r="B838" s="197" t="str">
        <f t="shared" si="18"/>
        <v>1710</v>
      </c>
      <c r="C838" s="177" t="s">
        <v>437</v>
      </c>
      <c r="D838" s="174">
        <v>538</v>
      </c>
      <c r="E838" s="174">
        <v>0</v>
      </c>
      <c r="F838" s="174">
        <v>538</v>
      </c>
      <c r="G838" s="174">
        <v>0</v>
      </c>
      <c r="H838" s="190">
        <v>538</v>
      </c>
      <c r="I838" s="85"/>
    </row>
    <row r="839" spans="1:9" ht="15.6" x14ac:dyDescent="0.3">
      <c r="A839" s="200" t="s">
        <v>438</v>
      </c>
      <c r="B839" s="197" t="str">
        <f t="shared" si="18"/>
        <v>1841</v>
      </c>
      <c r="C839" s="177" t="s">
        <v>439</v>
      </c>
      <c r="D839" s="174">
        <v>233121</v>
      </c>
      <c r="E839" s="174">
        <v>0</v>
      </c>
      <c r="F839" s="174">
        <v>233121</v>
      </c>
      <c r="G839" s="174">
        <v>0</v>
      </c>
      <c r="H839" s="190">
        <v>233121</v>
      </c>
      <c r="I839" s="85"/>
    </row>
    <row r="840" spans="1:9" ht="15.6" x14ac:dyDescent="0.3">
      <c r="A840" s="189" t="s">
        <v>440</v>
      </c>
      <c r="B840" s="197" t="str">
        <f t="shared" si="18"/>
        <v>2024A</v>
      </c>
      <c r="C840" s="177" t="s">
        <v>441</v>
      </c>
      <c r="D840" s="174">
        <v>524.91999999999996</v>
      </c>
      <c r="E840" s="174">
        <v>0</v>
      </c>
      <c r="F840" s="174">
        <v>524.91999999999996</v>
      </c>
      <c r="G840" s="174">
        <v>0</v>
      </c>
      <c r="H840" s="190">
        <v>524.91999999999996</v>
      </c>
      <c r="I840" s="85"/>
    </row>
    <row r="841" spans="1:9" ht="15.6" x14ac:dyDescent="0.3">
      <c r="A841" s="189" t="s">
        <v>442</v>
      </c>
      <c r="B841" s="197" t="str">
        <f t="shared" si="18"/>
        <v>2124A</v>
      </c>
      <c r="C841" s="177" t="s">
        <v>443</v>
      </c>
      <c r="D841" s="174">
        <v>0</v>
      </c>
      <c r="E841" s="174">
        <v>0</v>
      </c>
      <c r="F841" s="174">
        <v>0</v>
      </c>
      <c r="G841" s="174">
        <v>0</v>
      </c>
      <c r="H841" s="190">
        <v>0</v>
      </c>
      <c r="I841" s="85"/>
    </row>
    <row r="842" spans="1:9" ht="15.6" x14ac:dyDescent="0.3">
      <c r="A842" s="189" t="s">
        <v>444</v>
      </c>
      <c r="B842" s="197" t="str">
        <f t="shared" si="18"/>
        <v>2249</v>
      </c>
      <c r="C842" s="177" t="s">
        <v>445</v>
      </c>
      <c r="D842" s="174">
        <v>18501216.16</v>
      </c>
      <c r="E842" s="174">
        <v>0</v>
      </c>
      <c r="F842" s="174">
        <v>18501216.16</v>
      </c>
      <c r="G842" s="174">
        <v>0</v>
      </c>
      <c r="H842" s="190">
        <v>18501216.16</v>
      </c>
      <c r="I842" s="85"/>
    </row>
    <row r="843" spans="1:9" ht="15.6" x14ac:dyDescent="0.3">
      <c r="A843" s="189" t="s">
        <v>446</v>
      </c>
      <c r="B843" s="197" t="str">
        <f t="shared" si="18"/>
        <v>2339</v>
      </c>
      <c r="C843" s="177" t="s">
        <v>447</v>
      </c>
      <c r="D843" s="174">
        <v>748334.63</v>
      </c>
      <c r="E843" s="174">
        <v>0</v>
      </c>
      <c r="F843" s="174">
        <v>748334.63</v>
      </c>
      <c r="G843" s="174">
        <v>0</v>
      </c>
      <c r="H843" s="190">
        <v>748334.63</v>
      </c>
      <c r="I843" s="85"/>
    </row>
    <row r="844" spans="1:9" ht="15.6" x14ac:dyDescent="0.3">
      <c r="A844" s="189" t="s">
        <v>448</v>
      </c>
      <c r="B844" s="197" t="str">
        <f t="shared" si="18"/>
        <v>2449</v>
      </c>
      <c r="C844" s="177" t="s">
        <v>449</v>
      </c>
      <c r="D844" s="174">
        <v>29598.78</v>
      </c>
      <c r="E844" s="174">
        <v>0</v>
      </c>
      <c r="F844" s="174">
        <v>29598.78</v>
      </c>
      <c r="G844" s="174">
        <v>0</v>
      </c>
      <c r="H844" s="190">
        <v>29598.78</v>
      </c>
      <c r="I844" s="85"/>
    </row>
    <row r="845" spans="1:9" ht="15.6" x14ac:dyDescent="0.3">
      <c r="A845" s="189" t="s">
        <v>450</v>
      </c>
      <c r="B845" s="197" t="str">
        <f t="shared" si="18"/>
        <v>2503A</v>
      </c>
      <c r="C845" s="199" t="s">
        <v>451</v>
      </c>
      <c r="D845" s="174">
        <v>0</v>
      </c>
      <c r="E845" s="174">
        <v>0</v>
      </c>
      <c r="F845" s="174">
        <v>0</v>
      </c>
      <c r="G845" s="174">
        <v>0</v>
      </c>
      <c r="H845" s="190">
        <v>0</v>
      </c>
      <c r="I845" s="85"/>
    </row>
    <row r="846" spans="1:9" ht="15.6" x14ac:dyDescent="0.3">
      <c r="A846" s="189" t="s">
        <v>452</v>
      </c>
      <c r="B846" s="197" t="str">
        <f t="shared" si="18"/>
        <v>2604A</v>
      </c>
      <c r="C846" s="199" t="s">
        <v>453</v>
      </c>
      <c r="D846" s="174">
        <v>12167367.490000002</v>
      </c>
      <c r="E846" s="174">
        <v>0</v>
      </c>
      <c r="F846" s="174">
        <v>12167367.490000002</v>
      </c>
      <c r="G846" s="174">
        <v>0</v>
      </c>
      <c r="H846" s="190">
        <v>12167367.490000002</v>
      </c>
      <c r="I846" s="85"/>
    </row>
    <row r="847" spans="1:9" ht="15.6" x14ac:dyDescent="0.3">
      <c r="A847" s="189" t="s">
        <v>454</v>
      </c>
      <c r="B847" s="197" t="str">
        <f t="shared" si="18"/>
        <v>2703A</v>
      </c>
      <c r="C847" s="177" t="s">
        <v>455</v>
      </c>
      <c r="D847" s="174">
        <v>75696616.689999998</v>
      </c>
      <c r="E847" s="174">
        <v>0</v>
      </c>
      <c r="F847" s="174">
        <v>75696616.689999998</v>
      </c>
      <c r="G847" s="174">
        <v>0</v>
      </c>
      <c r="H847" s="190">
        <v>75696616.689999998</v>
      </c>
      <c r="I847" s="85"/>
    </row>
    <row r="848" spans="1:9" ht="15.6" x14ac:dyDescent="0.3">
      <c r="A848" s="189" t="s">
        <v>456</v>
      </c>
      <c r="B848" s="197" t="str">
        <f t="shared" si="18"/>
        <v>2824A</v>
      </c>
      <c r="C848" s="177" t="s">
        <v>457</v>
      </c>
      <c r="D848" s="174">
        <v>0</v>
      </c>
      <c r="E848" s="174">
        <v>0</v>
      </c>
      <c r="F848" s="174">
        <v>0</v>
      </c>
      <c r="G848" s="174">
        <v>0</v>
      </c>
      <c r="H848" s="190">
        <v>0</v>
      </c>
      <c r="I848" s="85"/>
    </row>
    <row r="849" spans="1:9" ht="15.6" x14ac:dyDescent="0.3">
      <c r="A849" s="189" t="s">
        <v>458</v>
      </c>
      <c r="B849" s="197" t="str">
        <f t="shared" si="18"/>
        <v>2934</v>
      </c>
      <c r="C849" s="199" t="s">
        <v>459</v>
      </c>
      <c r="D849" s="174">
        <v>28123.699999999997</v>
      </c>
      <c r="E849" s="174">
        <v>0</v>
      </c>
      <c r="F849" s="174">
        <v>28123.699999999997</v>
      </c>
      <c r="G849" s="174">
        <v>0</v>
      </c>
      <c r="H849" s="190">
        <v>28123.699999999997</v>
      </c>
      <c r="I849" s="85"/>
    </row>
    <row r="850" spans="1:9" ht="15.6" x14ac:dyDescent="0.3">
      <c r="A850" s="189" t="s">
        <v>460</v>
      </c>
      <c r="B850" s="197" t="str">
        <f t="shared" si="18"/>
        <v>3049</v>
      </c>
      <c r="C850" s="199" t="s">
        <v>461</v>
      </c>
      <c r="D850" s="174">
        <v>899062.02</v>
      </c>
      <c r="E850" s="174">
        <v>0</v>
      </c>
      <c r="F850" s="174">
        <v>899062.02</v>
      </c>
      <c r="G850" s="174">
        <v>0</v>
      </c>
      <c r="H850" s="190">
        <v>899062.02</v>
      </c>
      <c r="I850" s="85"/>
    </row>
    <row r="851" spans="1:9" ht="15.6" x14ac:dyDescent="0.3">
      <c r="A851" s="189" t="s">
        <v>462</v>
      </c>
      <c r="B851" s="197" t="str">
        <f t="shared" si="18"/>
        <v>3215</v>
      </c>
      <c r="C851" s="177" t="s">
        <v>463</v>
      </c>
      <c r="D851" s="174">
        <v>1095625.4100000001</v>
      </c>
      <c r="E851" s="174">
        <v>0</v>
      </c>
      <c r="F851" s="174">
        <v>1095625.4100000001</v>
      </c>
      <c r="G851" s="174">
        <v>0</v>
      </c>
      <c r="H851" s="190">
        <v>1095625.4100000001</v>
      </c>
      <c r="I851" s="85"/>
    </row>
    <row r="852" spans="1:9" ht="15.6" x14ac:dyDescent="0.3">
      <c r="A852" s="189" t="s">
        <v>464</v>
      </c>
      <c r="B852" s="197" t="str">
        <f t="shared" si="18"/>
        <v>3303A</v>
      </c>
      <c r="C852" s="199" t="s">
        <v>465</v>
      </c>
      <c r="D852" s="174">
        <v>0</v>
      </c>
      <c r="E852" s="174">
        <v>0</v>
      </c>
      <c r="F852" s="174">
        <v>0</v>
      </c>
      <c r="G852" s="174">
        <v>0</v>
      </c>
      <c r="H852" s="190">
        <v>0</v>
      </c>
      <c r="I852" s="85"/>
    </row>
    <row r="853" spans="1:9" ht="15.6" x14ac:dyDescent="0.3">
      <c r="A853" s="189" t="s">
        <v>466</v>
      </c>
      <c r="B853" s="197" t="str">
        <f t="shared" si="18"/>
        <v>3410</v>
      </c>
      <c r="C853" s="177" t="s">
        <v>467</v>
      </c>
      <c r="D853" s="174">
        <v>6673.55</v>
      </c>
      <c r="E853" s="174">
        <v>0</v>
      </c>
      <c r="F853" s="174">
        <v>6673.55</v>
      </c>
      <c r="G853" s="174">
        <v>0</v>
      </c>
      <c r="H853" s="190">
        <v>6673.55</v>
      </c>
      <c r="I853" s="85"/>
    </row>
    <row r="854" spans="1:9" ht="15.6" x14ac:dyDescent="0.3">
      <c r="A854" s="189" t="s">
        <v>468</v>
      </c>
      <c r="B854" s="197" t="str">
        <f t="shared" si="18"/>
        <v>3509A</v>
      </c>
      <c r="C854" s="177" t="s">
        <v>469</v>
      </c>
      <c r="D854" s="174">
        <v>17900.41</v>
      </c>
      <c r="E854" s="174">
        <v>0</v>
      </c>
      <c r="F854" s="174">
        <v>17900.41</v>
      </c>
      <c r="G854" s="174">
        <v>0</v>
      </c>
      <c r="H854" s="190">
        <v>17900.41</v>
      </c>
      <c r="I854" s="85"/>
    </row>
    <row r="855" spans="1:9" ht="15.6" x14ac:dyDescent="0.3">
      <c r="A855" s="189" t="s">
        <v>470</v>
      </c>
      <c r="B855" s="197" t="str">
        <f t="shared" si="18"/>
        <v>3611</v>
      </c>
      <c r="C855" s="177" t="s">
        <v>471</v>
      </c>
      <c r="D855" s="174">
        <v>91604.160000000003</v>
      </c>
      <c r="E855" s="174">
        <v>0</v>
      </c>
      <c r="F855" s="174">
        <v>91604.160000000003</v>
      </c>
      <c r="G855" s="174">
        <v>0</v>
      </c>
      <c r="H855" s="190">
        <v>91604.160000000003</v>
      </c>
      <c r="I855" s="85"/>
    </row>
    <row r="856" spans="1:9" ht="15.6" x14ac:dyDescent="0.3">
      <c r="A856" s="189" t="s">
        <v>472</v>
      </c>
      <c r="B856" s="197" t="str">
        <f t="shared" si="18"/>
        <v>3730</v>
      </c>
      <c r="C856" s="177" t="s">
        <v>473</v>
      </c>
      <c r="D856" s="174">
        <v>23213.47</v>
      </c>
      <c r="E856" s="174">
        <v>0</v>
      </c>
      <c r="F856" s="174">
        <v>23213.47</v>
      </c>
      <c r="G856" s="174">
        <v>0</v>
      </c>
      <c r="H856" s="190">
        <v>23213.47</v>
      </c>
      <c r="I856" s="85"/>
    </row>
    <row r="857" spans="1:9" ht="15.6" x14ac:dyDescent="0.3">
      <c r="A857" s="189" t="s">
        <v>474</v>
      </c>
      <c r="B857" s="197" t="str">
        <f t="shared" si="18"/>
        <v>3831</v>
      </c>
      <c r="C857" s="177" t="s">
        <v>475</v>
      </c>
      <c r="D857" s="174">
        <v>10571.619999999999</v>
      </c>
      <c r="E857" s="174">
        <v>0</v>
      </c>
      <c r="F857" s="174">
        <v>10571.619999999999</v>
      </c>
      <c r="G857" s="174">
        <v>0</v>
      </c>
      <c r="H857" s="190">
        <v>10571.619999999999</v>
      </c>
      <c r="I857" s="85"/>
    </row>
    <row r="858" spans="1:9" ht="15.6" x14ac:dyDescent="0.3">
      <c r="A858" s="189" t="s">
        <v>476</v>
      </c>
      <c r="B858" s="197" t="str">
        <f t="shared" si="18"/>
        <v>3909A</v>
      </c>
      <c r="C858" s="177" t="s">
        <v>477</v>
      </c>
      <c r="D858" s="174">
        <v>20426.650000000001</v>
      </c>
      <c r="E858" s="174">
        <v>0</v>
      </c>
      <c r="F858" s="174">
        <v>20426.650000000001</v>
      </c>
      <c r="G858" s="174">
        <v>0</v>
      </c>
      <c r="H858" s="190">
        <v>20426.650000000001</v>
      </c>
      <c r="I858" s="85"/>
    </row>
    <row r="859" spans="1:9" ht="15.6" x14ac:dyDescent="0.3">
      <c r="A859" s="189" t="s">
        <v>478</v>
      </c>
      <c r="B859" s="197" t="str">
        <f t="shared" si="18"/>
        <v>4012</v>
      </c>
      <c r="C859" s="177" t="s">
        <v>479</v>
      </c>
      <c r="D859" s="174">
        <v>1732078.8599999999</v>
      </c>
      <c r="E859" s="174">
        <v>0</v>
      </c>
      <c r="F859" s="174">
        <v>1732078.8599999999</v>
      </c>
      <c r="G859" s="174">
        <v>59096.91</v>
      </c>
      <c r="H859" s="190">
        <v>1791175.7699999998</v>
      </c>
      <c r="I859" s="85"/>
    </row>
    <row r="860" spans="1:9" ht="15.6" x14ac:dyDescent="0.3">
      <c r="A860" s="189" t="s">
        <v>478</v>
      </c>
      <c r="B860" s="197" t="str">
        <f t="shared" si="18"/>
        <v>4033</v>
      </c>
      <c r="C860" s="177" t="s">
        <v>480</v>
      </c>
      <c r="D860" s="174">
        <v>127367.64000000001</v>
      </c>
      <c r="E860" s="174">
        <v>0</v>
      </c>
      <c r="F860" s="174">
        <v>127367.64000000001</v>
      </c>
      <c r="G860" s="174">
        <v>0</v>
      </c>
      <c r="H860" s="190">
        <v>127367.64000000001</v>
      </c>
      <c r="I860" s="85"/>
    </row>
    <row r="861" spans="1:9" ht="15.6" x14ac:dyDescent="0.3">
      <c r="A861" s="189" t="s">
        <v>481</v>
      </c>
      <c r="B861" s="197" t="str">
        <f t="shared" si="18"/>
        <v>4110</v>
      </c>
      <c r="C861" s="199" t="s">
        <v>482</v>
      </c>
      <c r="D861" s="174">
        <v>-36557.39</v>
      </c>
      <c r="E861" s="174">
        <v>0</v>
      </c>
      <c r="F861" s="174">
        <v>-36557.39</v>
      </c>
      <c r="G861" s="174">
        <v>0</v>
      </c>
      <c r="H861" s="190">
        <v>-36557.39</v>
      </c>
      <c r="I861" s="85"/>
    </row>
    <row r="862" spans="1:9" ht="15.6" x14ac:dyDescent="0.3">
      <c r="A862" s="189" t="s">
        <v>481</v>
      </c>
      <c r="B862" s="197" t="str">
        <f t="shared" si="18"/>
        <v>4128</v>
      </c>
      <c r="C862" s="199" t="s">
        <v>483</v>
      </c>
      <c r="D862" s="174">
        <v>2475272.61</v>
      </c>
      <c r="E862" s="174">
        <v>0</v>
      </c>
      <c r="F862" s="174">
        <v>2475272.61</v>
      </c>
      <c r="G862" s="174">
        <v>0</v>
      </c>
      <c r="H862" s="190">
        <v>2475272.61</v>
      </c>
      <c r="I862" s="85"/>
    </row>
    <row r="863" spans="1:9" ht="15.6" x14ac:dyDescent="0.3">
      <c r="A863" s="189" t="s">
        <v>481</v>
      </c>
      <c r="B863" s="197" t="str">
        <f t="shared" si="18"/>
        <v>4125</v>
      </c>
      <c r="C863" s="199" t="s">
        <v>484</v>
      </c>
      <c r="D863" s="174">
        <v>0</v>
      </c>
      <c r="E863" s="174">
        <v>0</v>
      </c>
      <c r="F863" s="174">
        <v>0</v>
      </c>
      <c r="G863" s="174">
        <v>0</v>
      </c>
      <c r="H863" s="190">
        <v>0</v>
      </c>
      <c r="I863" s="85"/>
    </row>
    <row r="864" spans="1:9" ht="15.6" x14ac:dyDescent="0.3">
      <c r="A864" s="189" t="s">
        <v>485</v>
      </c>
      <c r="B864" s="197" t="str">
        <f t="shared" si="18"/>
        <v>4210</v>
      </c>
      <c r="C864" s="199" t="s">
        <v>486</v>
      </c>
      <c r="D864" s="174">
        <v>786498.92999999993</v>
      </c>
      <c r="E864" s="174">
        <v>0</v>
      </c>
      <c r="F864" s="174">
        <v>786498.92999999993</v>
      </c>
      <c r="G864" s="174">
        <v>0</v>
      </c>
      <c r="H864" s="190">
        <v>786498.92999999993</v>
      </c>
      <c r="I864" s="85"/>
    </row>
    <row r="865" spans="1:9" ht="15.6" x14ac:dyDescent="0.3">
      <c r="A865" s="189" t="s">
        <v>248</v>
      </c>
      <c r="B865" s="197" t="str">
        <f t="shared" si="18"/>
        <v>4316</v>
      </c>
      <c r="C865" s="199" t="s">
        <v>487</v>
      </c>
      <c r="D865" s="174">
        <v>2632265.88</v>
      </c>
      <c r="E865" s="174">
        <v>0</v>
      </c>
      <c r="F865" s="174">
        <v>2632265.88</v>
      </c>
      <c r="G865" s="174">
        <v>0</v>
      </c>
      <c r="H865" s="190">
        <v>2632265.88</v>
      </c>
      <c r="I865" s="85"/>
    </row>
    <row r="866" spans="1:9" ht="15.6" x14ac:dyDescent="0.3">
      <c r="A866" s="189" t="s">
        <v>248</v>
      </c>
      <c r="B866" s="197" t="str">
        <f t="shared" si="18"/>
        <v>4325</v>
      </c>
      <c r="C866" s="199" t="s">
        <v>488</v>
      </c>
      <c r="D866" s="174">
        <v>0</v>
      </c>
      <c r="E866" s="174">
        <v>0</v>
      </c>
      <c r="F866" s="174">
        <v>0</v>
      </c>
      <c r="G866" s="174">
        <v>0</v>
      </c>
      <c r="H866" s="190">
        <v>0</v>
      </c>
      <c r="I866" s="85"/>
    </row>
    <row r="867" spans="1:9" ht="15.6" x14ac:dyDescent="0.3">
      <c r="A867" s="189" t="s">
        <v>489</v>
      </c>
      <c r="B867" s="197" t="str">
        <f t="shared" si="18"/>
        <v>4435</v>
      </c>
      <c r="C867" s="199" t="s">
        <v>490</v>
      </c>
      <c r="D867" s="174">
        <v>0</v>
      </c>
      <c r="E867" s="174">
        <v>0</v>
      </c>
      <c r="F867" s="174">
        <v>0</v>
      </c>
      <c r="G867" s="174">
        <v>0</v>
      </c>
      <c r="H867" s="190">
        <v>0</v>
      </c>
      <c r="I867" s="85"/>
    </row>
    <row r="868" spans="1:9" ht="15.6" x14ac:dyDescent="0.3">
      <c r="A868" s="189" t="s">
        <v>491</v>
      </c>
      <c r="B868" s="197" t="str">
        <f t="shared" si="18"/>
        <v>4510</v>
      </c>
      <c r="C868" s="199" t="s">
        <v>492</v>
      </c>
      <c r="D868" s="174">
        <v>0</v>
      </c>
      <c r="E868" s="174">
        <v>0</v>
      </c>
      <c r="F868" s="174">
        <v>0</v>
      </c>
      <c r="G868" s="174">
        <v>0</v>
      </c>
      <c r="H868" s="190">
        <v>0</v>
      </c>
      <c r="I868" s="85"/>
    </row>
    <row r="869" spans="1:9" ht="15.6" x14ac:dyDescent="0.3">
      <c r="A869" s="189" t="s">
        <v>493</v>
      </c>
      <c r="B869" s="197" t="str">
        <f t="shared" si="18"/>
        <v>4612</v>
      </c>
      <c r="C869" s="199" t="s">
        <v>494</v>
      </c>
      <c r="D869" s="174">
        <v>1596356.2799999998</v>
      </c>
      <c r="E869" s="174">
        <v>0</v>
      </c>
      <c r="F869" s="174">
        <v>1596356.2799999998</v>
      </c>
      <c r="G869" s="174">
        <v>0</v>
      </c>
      <c r="H869" s="190">
        <v>1596356.2799999998</v>
      </c>
      <c r="I869" s="85"/>
    </row>
    <row r="870" spans="1:9" ht="15.6" x14ac:dyDescent="0.3">
      <c r="A870" s="189" t="s">
        <v>495</v>
      </c>
      <c r="B870" s="197" t="str">
        <f t="shared" si="18"/>
        <v>4711</v>
      </c>
      <c r="C870" s="199" t="s">
        <v>496</v>
      </c>
      <c r="D870" s="174">
        <v>89830.14</v>
      </c>
      <c r="E870" s="174">
        <v>0</v>
      </c>
      <c r="F870" s="174">
        <v>89830.14</v>
      </c>
      <c r="G870" s="174">
        <v>0</v>
      </c>
      <c r="H870" s="190">
        <v>89830.14</v>
      </c>
      <c r="I870" s="85"/>
    </row>
    <row r="871" spans="1:9" ht="15.6" x14ac:dyDescent="0.3">
      <c r="A871" s="189" t="s">
        <v>497</v>
      </c>
      <c r="B871" s="197" t="str">
        <f t="shared" si="18"/>
        <v>4815</v>
      </c>
      <c r="C871" s="199" t="s">
        <v>498</v>
      </c>
      <c r="D871" s="174">
        <v>288054.95999999996</v>
      </c>
      <c r="E871" s="174">
        <v>0</v>
      </c>
      <c r="F871" s="174">
        <v>288054.95999999996</v>
      </c>
      <c r="G871" s="174">
        <v>0</v>
      </c>
      <c r="H871" s="190">
        <v>288054.95999999996</v>
      </c>
      <c r="I871" s="85"/>
    </row>
    <row r="872" spans="1:9" ht="15.6" x14ac:dyDescent="0.3">
      <c r="A872" s="189" t="s">
        <v>499</v>
      </c>
      <c r="B872" s="197" t="str">
        <f t="shared" si="18"/>
        <v>4949</v>
      </c>
      <c r="C872" s="199" t="s">
        <v>500</v>
      </c>
      <c r="D872" s="174">
        <v>0</v>
      </c>
      <c r="E872" s="174">
        <v>0</v>
      </c>
      <c r="F872" s="174">
        <v>0</v>
      </c>
      <c r="G872" s="174">
        <v>0</v>
      </c>
      <c r="H872" s="190">
        <v>0</v>
      </c>
      <c r="I872" s="85"/>
    </row>
    <row r="873" spans="1:9" ht="15.6" x14ac:dyDescent="0.3">
      <c r="A873" s="189" t="s">
        <v>501</v>
      </c>
      <c r="B873" s="197" t="str">
        <f t="shared" si="18"/>
        <v>5019A</v>
      </c>
      <c r="C873" s="199" t="s">
        <v>502</v>
      </c>
      <c r="D873" s="174">
        <v>25261801.780000001</v>
      </c>
      <c r="E873" s="174">
        <v>0</v>
      </c>
      <c r="F873" s="174">
        <v>25261801.780000001</v>
      </c>
      <c r="G873" s="174">
        <v>20350.28</v>
      </c>
      <c r="H873" s="190">
        <v>25282152.060000002</v>
      </c>
      <c r="I873" s="85"/>
    </row>
    <row r="874" spans="1:9" ht="15.6" x14ac:dyDescent="0.3">
      <c r="A874" s="189" t="s">
        <v>503</v>
      </c>
      <c r="B874" s="197" t="str">
        <f t="shared" si="18"/>
        <v>5119A</v>
      </c>
      <c r="C874" s="199" t="s">
        <v>504</v>
      </c>
      <c r="D874" s="174">
        <v>22747158.02</v>
      </c>
      <c r="E874" s="174">
        <v>0</v>
      </c>
      <c r="F874" s="174">
        <v>22747158.02</v>
      </c>
      <c r="G874" s="174">
        <v>0</v>
      </c>
      <c r="H874" s="190">
        <v>22747158.02</v>
      </c>
      <c r="I874" s="85"/>
    </row>
    <row r="875" spans="1:9" ht="15.6" x14ac:dyDescent="0.3">
      <c r="A875" s="189" t="s">
        <v>505</v>
      </c>
      <c r="B875" s="197" t="str">
        <f t="shared" si="18"/>
        <v>5219A</v>
      </c>
      <c r="C875" s="199" t="s">
        <v>506</v>
      </c>
      <c r="D875" s="174">
        <v>1090901</v>
      </c>
      <c r="E875" s="174">
        <v>0</v>
      </c>
      <c r="F875" s="174">
        <v>1090901</v>
      </c>
      <c r="G875" s="174">
        <v>0</v>
      </c>
      <c r="H875" s="190">
        <v>1090901</v>
      </c>
      <c r="I875" s="85"/>
    </row>
    <row r="876" spans="1:9" ht="15.6" x14ac:dyDescent="0.3">
      <c r="A876" s="189" t="s">
        <v>507</v>
      </c>
      <c r="B876" s="197" t="str">
        <f t="shared" si="18"/>
        <v>5319A</v>
      </c>
      <c r="C876" s="199" t="s">
        <v>508</v>
      </c>
      <c r="D876" s="174">
        <v>5596155.75</v>
      </c>
      <c r="E876" s="174">
        <v>0</v>
      </c>
      <c r="F876" s="174">
        <v>5596155.75</v>
      </c>
      <c r="G876" s="174">
        <v>0</v>
      </c>
      <c r="H876" s="190">
        <v>5596155.75</v>
      </c>
      <c r="I876" s="85"/>
    </row>
    <row r="877" spans="1:9" ht="15.6" x14ac:dyDescent="0.3">
      <c r="A877" s="189" t="s">
        <v>270</v>
      </c>
      <c r="B877" s="197" t="str">
        <f t="shared" si="18"/>
        <v>5438</v>
      </c>
      <c r="C877" s="199" t="s">
        <v>509</v>
      </c>
      <c r="D877" s="174">
        <v>21663.61</v>
      </c>
      <c r="E877" s="174">
        <v>0</v>
      </c>
      <c r="F877" s="174">
        <v>21663.61</v>
      </c>
      <c r="G877" s="174">
        <v>0</v>
      </c>
      <c r="H877" s="190">
        <v>21663.61</v>
      </c>
      <c r="I877" s="85"/>
    </row>
    <row r="878" spans="1:9" ht="15.6" x14ac:dyDescent="0.3">
      <c r="A878" s="189" t="s">
        <v>264</v>
      </c>
      <c r="B878" s="197" t="str">
        <f t="shared" si="18"/>
        <v>5526</v>
      </c>
      <c r="C878" s="199" t="s">
        <v>510</v>
      </c>
      <c r="D878" s="174">
        <v>1773121.99</v>
      </c>
      <c r="E878" s="174">
        <v>0</v>
      </c>
      <c r="F878" s="174">
        <v>1773121.99</v>
      </c>
      <c r="G878" s="174">
        <v>0</v>
      </c>
      <c r="H878" s="190">
        <v>1773121.99</v>
      </c>
      <c r="I878" s="85"/>
    </row>
    <row r="879" spans="1:9" ht="15.6" x14ac:dyDescent="0.3">
      <c r="A879" s="189" t="s">
        <v>276</v>
      </c>
      <c r="B879" s="197" t="str">
        <f t="shared" si="18"/>
        <v>5719A</v>
      </c>
      <c r="C879" s="199" t="s">
        <v>511</v>
      </c>
      <c r="D879" s="174">
        <v>0</v>
      </c>
      <c r="E879" s="174">
        <v>0</v>
      </c>
      <c r="F879" s="174">
        <v>0</v>
      </c>
      <c r="G879" s="174">
        <v>0</v>
      </c>
      <c r="H879" s="190">
        <v>0</v>
      </c>
      <c r="I879" s="85"/>
    </row>
    <row r="880" spans="1:9" ht="15.6" x14ac:dyDescent="0.3">
      <c r="A880" s="189" t="s">
        <v>512</v>
      </c>
      <c r="B880" s="197" t="str">
        <f t="shared" si="18"/>
        <v>5819A</v>
      </c>
      <c r="C880" s="199" t="s">
        <v>513</v>
      </c>
      <c r="D880" s="174">
        <v>5508559.8099999996</v>
      </c>
      <c r="E880" s="174">
        <v>0</v>
      </c>
      <c r="F880" s="174">
        <v>5508559.8099999996</v>
      </c>
      <c r="G880" s="174">
        <v>0</v>
      </c>
      <c r="H880" s="190">
        <v>5508559.8099999996</v>
      </c>
      <c r="I880" s="85"/>
    </row>
    <row r="881" spans="1:9" ht="15.6" x14ac:dyDescent="0.3">
      <c r="A881" s="189" t="s">
        <v>512</v>
      </c>
      <c r="B881" s="197" t="str">
        <f t="shared" si="18"/>
        <v>5829</v>
      </c>
      <c r="C881" s="199" t="s">
        <v>514</v>
      </c>
      <c r="D881" s="174">
        <v>0</v>
      </c>
      <c r="E881" s="174">
        <v>0</v>
      </c>
      <c r="F881" s="174">
        <v>0</v>
      </c>
      <c r="G881" s="174">
        <v>0</v>
      </c>
      <c r="H881" s="190">
        <v>0</v>
      </c>
      <c r="I881" s="85"/>
    </row>
    <row r="882" spans="1:9" ht="15.6" x14ac:dyDescent="0.3">
      <c r="A882" s="189" t="s">
        <v>515</v>
      </c>
      <c r="B882" s="197" t="str">
        <f t="shared" si="18"/>
        <v>5919A</v>
      </c>
      <c r="C882" s="199" t="s">
        <v>516</v>
      </c>
      <c r="D882" s="174">
        <v>0</v>
      </c>
      <c r="E882" s="174">
        <v>0</v>
      </c>
      <c r="F882" s="174">
        <v>0</v>
      </c>
      <c r="G882" s="174">
        <v>0</v>
      </c>
      <c r="H882" s="190">
        <v>0</v>
      </c>
      <c r="I882" s="85"/>
    </row>
    <row r="883" spans="1:9" ht="15.6" x14ac:dyDescent="0.3">
      <c r="A883" s="189" t="s">
        <v>274</v>
      </c>
      <c r="B883" s="197" t="str">
        <f t="shared" si="18"/>
        <v>6019A</v>
      </c>
      <c r="C883" s="177" t="s">
        <v>517</v>
      </c>
      <c r="D883" s="174">
        <v>1538668.34</v>
      </c>
      <c r="E883" s="174">
        <v>0</v>
      </c>
      <c r="F883" s="174">
        <v>1538668.34</v>
      </c>
      <c r="G883" s="174">
        <v>0</v>
      </c>
      <c r="H883" s="190">
        <v>1538668.34</v>
      </c>
      <c r="I883" s="85"/>
    </row>
    <row r="884" spans="1:9" ht="15.6" x14ac:dyDescent="0.3">
      <c r="A884" s="189" t="s">
        <v>518</v>
      </c>
      <c r="B884" s="197" t="str">
        <f t="shared" si="18"/>
        <v>6119A</v>
      </c>
      <c r="C884" s="177" t="s">
        <v>519</v>
      </c>
      <c r="D884" s="174">
        <v>1411349.01</v>
      </c>
      <c r="E884" s="174">
        <v>0</v>
      </c>
      <c r="F884" s="174">
        <v>1411349.01</v>
      </c>
      <c r="G884" s="174">
        <v>0</v>
      </c>
      <c r="H884" s="190">
        <v>1411349.01</v>
      </c>
      <c r="I884" s="85"/>
    </row>
    <row r="885" spans="1:9" ht="15.6" x14ac:dyDescent="0.3">
      <c r="A885" s="189" t="s">
        <v>520</v>
      </c>
      <c r="B885" s="197" t="str">
        <f t="shared" si="18"/>
        <v>6249</v>
      </c>
      <c r="C885" s="199" t="s">
        <v>521</v>
      </c>
      <c r="D885" s="174">
        <v>107262.84</v>
      </c>
      <c r="E885" s="174">
        <v>0</v>
      </c>
      <c r="F885" s="174">
        <v>107262.84</v>
      </c>
      <c r="G885" s="174">
        <v>0</v>
      </c>
      <c r="H885" s="190">
        <v>107262.84</v>
      </c>
      <c r="I885" s="85"/>
    </row>
    <row r="886" spans="1:9" ht="15.6" x14ac:dyDescent="0.3">
      <c r="A886" s="189" t="s">
        <v>522</v>
      </c>
      <c r="B886" s="197" t="str">
        <f t="shared" si="18"/>
        <v>6329</v>
      </c>
      <c r="C886" s="199" t="s">
        <v>523</v>
      </c>
      <c r="D886" s="174">
        <v>138041.1</v>
      </c>
      <c r="E886" s="174">
        <v>0</v>
      </c>
      <c r="F886" s="174">
        <v>138041.1</v>
      </c>
      <c r="G886" s="174">
        <v>0</v>
      </c>
      <c r="H886" s="190">
        <v>138041.1</v>
      </c>
      <c r="I886" s="85"/>
    </row>
    <row r="887" spans="1:9" ht="15.6" x14ac:dyDescent="0.3">
      <c r="A887" s="189" t="s">
        <v>524</v>
      </c>
      <c r="B887" s="197" t="str">
        <f t="shared" ref="B887:B919" si="19">C887</f>
        <v>6407</v>
      </c>
      <c r="C887" s="199" t="s">
        <v>525</v>
      </c>
      <c r="D887" s="174">
        <v>82142.210000000006</v>
      </c>
      <c r="E887" s="174">
        <v>0</v>
      </c>
      <c r="F887" s="174">
        <v>82142.210000000006</v>
      </c>
      <c r="G887" s="174">
        <v>6542169.3199999994</v>
      </c>
      <c r="H887" s="190">
        <v>6624311.5299999993</v>
      </c>
      <c r="I887" s="85"/>
    </row>
    <row r="888" spans="1:9" ht="15.6" x14ac:dyDescent="0.3">
      <c r="A888" s="189" t="s">
        <v>526</v>
      </c>
      <c r="B888" s="197" t="str">
        <f t="shared" si="19"/>
        <v>6519A</v>
      </c>
      <c r="C888" s="199" t="s">
        <v>527</v>
      </c>
      <c r="D888" s="174">
        <v>0</v>
      </c>
      <c r="E888" s="174">
        <v>0</v>
      </c>
      <c r="F888" s="174">
        <v>0</v>
      </c>
      <c r="G888" s="174">
        <v>0</v>
      </c>
      <c r="H888" s="190">
        <v>0</v>
      </c>
      <c r="I888" s="85"/>
    </row>
    <row r="889" spans="1:9" ht="15.6" x14ac:dyDescent="0.3">
      <c r="A889" s="189" t="s">
        <v>528</v>
      </c>
      <c r="B889" s="197" t="str">
        <f t="shared" si="19"/>
        <v>6619A</v>
      </c>
      <c r="C889" s="199" t="s">
        <v>529</v>
      </c>
      <c r="D889" s="174">
        <v>132692.06</v>
      </c>
      <c r="E889" s="174">
        <v>0</v>
      </c>
      <c r="F889" s="174">
        <v>132692.06</v>
      </c>
      <c r="G889" s="174">
        <v>0</v>
      </c>
      <c r="H889" s="190">
        <v>132692.06</v>
      </c>
      <c r="I889" s="85"/>
    </row>
    <row r="890" spans="1:9" ht="15.6" x14ac:dyDescent="0.3">
      <c r="A890" s="189" t="s">
        <v>530</v>
      </c>
      <c r="B890" s="197" t="str">
        <f t="shared" si="19"/>
        <v>6709A</v>
      </c>
      <c r="C890" s="199" t="s">
        <v>531</v>
      </c>
      <c r="D890" s="174">
        <v>86701.47</v>
      </c>
      <c r="E890" s="174">
        <v>0</v>
      </c>
      <c r="F890" s="174">
        <v>86701.47</v>
      </c>
      <c r="G890" s="174">
        <v>0</v>
      </c>
      <c r="H890" s="190">
        <v>86701.47</v>
      </c>
      <c r="I890" s="85"/>
    </row>
    <row r="891" spans="1:9" ht="15.6" x14ac:dyDescent="0.3">
      <c r="A891" s="189" t="s">
        <v>530</v>
      </c>
      <c r="B891" s="197" t="str">
        <f t="shared" si="19"/>
        <v>6733</v>
      </c>
      <c r="C891" s="199" t="s">
        <v>532</v>
      </c>
      <c r="D891" s="174">
        <v>5940.33</v>
      </c>
      <c r="E891" s="174">
        <v>0</v>
      </c>
      <c r="F891" s="174">
        <v>5940.33</v>
      </c>
      <c r="G891" s="174">
        <v>0</v>
      </c>
      <c r="H891" s="190">
        <v>5940.33</v>
      </c>
      <c r="I891" s="85"/>
    </row>
    <row r="892" spans="1:9" ht="15.6" x14ac:dyDescent="0.3">
      <c r="A892" s="189" t="s">
        <v>533</v>
      </c>
      <c r="B892" s="197">
        <f t="shared" si="19"/>
        <v>6840</v>
      </c>
      <c r="C892" s="199">
        <v>6840</v>
      </c>
      <c r="D892" s="174">
        <v>46745.9</v>
      </c>
      <c r="E892" s="174">
        <v>0</v>
      </c>
      <c r="F892" s="174">
        <v>46745.9</v>
      </c>
      <c r="G892" s="174">
        <v>0</v>
      </c>
      <c r="H892" s="190">
        <v>46745.9</v>
      </c>
      <c r="I892" s="85"/>
    </row>
    <row r="893" spans="1:9" ht="15.6" x14ac:dyDescent="0.3">
      <c r="A893" s="189" t="s">
        <v>592</v>
      </c>
      <c r="B893" s="197">
        <f t="shared" si="19"/>
        <v>6940</v>
      </c>
      <c r="C893" s="199">
        <v>6940</v>
      </c>
      <c r="D893" s="174">
        <v>0</v>
      </c>
      <c r="E893" s="174">
        <v>0</v>
      </c>
      <c r="F893" s="174">
        <v>0</v>
      </c>
      <c r="G893" s="174">
        <v>0</v>
      </c>
      <c r="H893" s="190">
        <v>0</v>
      </c>
      <c r="I893" s="85"/>
    </row>
    <row r="894" spans="1:9" ht="15.6" x14ac:dyDescent="0.3">
      <c r="A894" s="189" t="s">
        <v>535</v>
      </c>
      <c r="B894" s="197" t="str">
        <f t="shared" si="19"/>
        <v>7208</v>
      </c>
      <c r="C894" s="199" t="s">
        <v>536</v>
      </c>
      <c r="D894" s="174">
        <v>180382.86000000002</v>
      </c>
      <c r="E894" s="174">
        <v>0</v>
      </c>
      <c r="F894" s="174">
        <v>180382.86000000002</v>
      </c>
      <c r="G894" s="174">
        <v>0</v>
      </c>
      <c r="H894" s="190">
        <v>180382.86000000002</v>
      </c>
      <c r="I894" s="85"/>
    </row>
    <row r="895" spans="1:9" ht="15.6" x14ac:dyDescent="0.3">
      <c r="A895" s="189" t="s">
        <v>347</v>
      </c>
      <c r="B895" s="197" t="str">
        <f t="shared" si="19"/>
        <v>7305A</v>
      </c>
      <c r="C895" s="199" t="s">
        <v>537</v>
      </c>
      <c r="D895" s="174">
        <v>0</v>
      </c>
      <c r="E895" s="174">
        <v>0</v>
      </c>
      <c r="F895" s="174">
        <v>0</v>
      </c>
      <c r="G895" s="174">
        <v>0</v>
      </c>
      <c r="H895" s="190">
        <v>0</v>
      </c>
      <c r="I895" s="85"/>
    </row>
    <row r="896" spans="1:9" ht="15.6" x14ac:dyDescent="0.3">
      <c r="A896" s="189" t="s">
        <v>538</v>
      </c>
      <c r="B896" s="197" t="str">
        <f t="shared" si="19"/>
        <v>7405A</v>
      </c>
      <c r="C896" s="199" t="s">
        <v>539</v>
      </c>
      <c r="D896" s="174">
        <v>2267735.4300000002</v>
      </c>
      <c r="E896" s="174">
        <v>0</v>
      </c>
      <c r="F896" s="174">
        <v>2267735.4300000002</v>
      </c>
      <c r="G896" s="174">
        <v>0</v>
      </c>
      <c r="H896" s="190">
        <v>2267735.4300000002</v>
      </c>
      <c r="I896" s="85"/>
    </row>
    <row r="897" spans="1:9" ht="15.6" x14ac:dyDescent="0.3">
      <c r="A897" s="189" t="s">
        <v>538</v>
      </c>
      <c r="B897" s="197" t="str">
        <f t="shared" si="19"/>
        <v>7425</v>
      </c>
      <c r="C897" s="199" t="s">
        <v>540</v>
      </c>
      <c r="D897" s="174">
        <v>0</v>
      </c>
      <c r="E897" s="174">
        <v>0</v>
      </c>
      <c r="F897" s="174">
        <v>0</v>
      </c>
      <c r="G897" s="174">
        <v>0</v>
      </c>
      <c r="H897" s="190">
        <v>0</v>
      </c>
      <c r="I897" s="85"/>
    </row>
    <row r="898" spans="1:9" ht="15.6" x14ac:dyDescent="0.3">
      <c r="A898" s="189" t="s">
        <v>541</v>
      </c>
      <c r="B898" s="197" t="str">
        <f t="shared" si="19"/>
        <v>7538</v>
      </c>
      <c r="C898" s="177" t="s">
        <v>542</v>
      </c>
      <c r="D898" s="174">
        <v>250392.49</v>
      </c>
      <c r="E898" s="174">
        <v>0</v>
      </c>
      <c r="F898" s="174">
        <v>250392.49</v>
      </c>
      <c r="G898" s="174">
        <v>0</v>
      </c>
      <c r="H898" s="190">
        <v>250392.49</v>
      </c>
      <c r="I898" s="85"/>
    </row>
    <row r="899" spans="1:9" ht="15.6" x14ac:dyDescent="0.3">
      <c r="A899" s="189" t="s">
        <v>541</v>
      </c>
      <c r="B899" s="197" t="str">
        <f t="shared" si="19"/>
        <v>7525</v>
      </c>
      <c r="C899" s="177" t="s">
        <v>543</v>
      </c>
      <c r="D899" s="174">
        <v>0</v>
      </c>
      <c r="E899" s="174">
        <v>0</v>
      </c>
      <c r="F899" s="174">
        <v>0</v>
      </c>
      <c r="G899" s="174">
        <v>0</v>
      </c>
      <c r="H899" s="190">
        <v>0</v>
      </c>
      <c r="I899" s="85"/>
    </row>
    <row r="900" spans="1:9" ht="15.6" x14ac:dyDescent="0.3">
      <c r="A900" s="189" t="s">
        <v>544</v>
      </c>
      <c r="B900" s="197" t="str">
        <f t="shared" si="19"/>
        <v>7932</v>
      </c>
      <c r="C900" s="199" t="s">
        <v>545</v>
      </c>
      <c r="D900" s="174">
        <v>16153.31</v>
      </c>
      <c r="E900" s="174">
        <v>0</v>
      </c>
      <c r="F900" s="174">
        <v>16153.31</v>
      </c>
      <c r="G900" s="174">
        <v>0</v>
      </c>
      <c r="H900" s="190">
        <v>16153.31</v>
      </c>
      <c r="I900" s="85"/>
    </row>
    <row r="901" spans="1:9" ht="15.6" x14ac:dyDescent="0.3">
      <c r="A901" s="189" t="s">
        <v>546</v>
      </c>
      <c r="B901" s="197">
        <f t="shared" si="19"/>
        <v>8040</v>
      </c>
      <c r="C901" s="199">
        <v>8040</v>
      </c>
      <c r="D901" s="174">
        <v>2007.15</v>
      </c>
      <c r="E901" s="174">
        <v>0</v>
      </c>
      <c r="F901" s="174">
        <v>2007.15</v>
      </c>
      <c r="G901" s="174">
        <v>0</v>
      </c>
      <c r="H901" s="190">
        <v>2007.15</v>
      </c>
      <c r="I901" s="85"/>
    </row>
    <row r="902" spans="1:9" ht="15.6" x14ac:dyDescent="0.3">
      <c r="A902" s="189" t="s">
        <v>548</v>
      </c>
      <c r="B902" s="197" t="str">
        <f t="shared" si="19"/>
        <v>8132</v>
      </c>
      <c r="C902" s="199" t="s">
        <v>549</v>
      </c>
      <c r="D902" s="174">
        <v>3384.7000000000003</v>
      </c>
      <c r="E902" s="174">
        <v>0</v>
      </c>
      <c r="F902" s="174">
        <v>3384.7000000000003</v>
      </c>
      <c r="G902" s="174">
        <v>0</v>
      </c>
      <c r="H902" s="190">
        <v>3384.7000000000003</v>
      </c>
      <c r="I902" s="85"/>
    </row>
    <row r="903" spans="1:9" ht="15.6" x14ac:dyDescent="0.3">
      <c r="A903" s="189" t="s">
        <v>550</v>
      </c>
      <c r="B903" s="197" t="str">
        <f t="shared" si="19"/>
        <v>8340</v>
      </c>
      <c r="C903" s="199" t="s">
        <v>551</v>
      </c>
      <c r="D903" s="174">
        <v>0</v>
      </c>
      <c r="E903" s="174">
        <v>0</v>
      </c>
      <c r="F903" s="174">
        <v>0</v>
      </c>
      <c r="G903" s="174">
        <v>0</v>
      </c>
      <c r="H903" s="190">
        <v>0</v>
      </c>
      <c r="I903" s="85"/>
    </row>
    <row r="904" spans="1:9" ht="15.6" x14ac:dyDescent="0.3">
      <c r="A904" s="189" t="s">
        <v>333</v>
      </c>
      <c r="B904" s="197" t="str">
        <f t="shared" si="19"/>
        <v>8440</v>
      </c>
      <c r="C904" s="199" t="s">
        <v>552</v>
      </c>
      <c r="D904" s="174">
        <v>433.65999999999997</v>
      </c>
      <c r="E904" s="174">
        <v>0</v>
      </c>
      <c r="F904" s="174">
        <v>433.65999999999997</v>
      </c>
      <c r="G904" s="174">
        <v>0</v>
      </c>
      <c r="H904" s="190">
        <v>433.65999999999997</v>
      </c>
      <c r="I904" s="85"/>
    </row>
    <row r="905" spans="1:9" ht="15.6" x14ac:dyDescent="0.3">
      <c r="A905" s="189" t="s">
        <v>553</v>
      </c>
      <c r="B905" s="197" t="str">
        <f t="shared" si="19"/>
        <v>8809A</v>
      </c>
      <c r="C905" s="199" t="s">
        <v>554</v>
      </c>
      <c r="D905" s="174">
        <v>53660.03</v>
      </c>
      <c r="E905" s="174">
        <v>0</v>
      </c>
      <c r="F905" s="174">
        <v>53660.03</v>
      </c>
      <c r="G905" s="174">
        <v>0</v>
      </c>
      <c r="H905" s="190">
        <v>53660.03</v>
      </c>
      <c r="I905" s="85"/>
    </row>
    <row r="906" spans="1:9" ht="15.6" x14ac:dyDescent="0.3">
      <c r="A906" s="189" t="s">
        <v>555</v>
      </c>
      <c r="B906" s="197" t="str">
        <f t="shared" si="19"/>
        <v>9040</v>
      </c>
      <c r="C906" s="177" t="s">
        <v>556</v>
      </c>
      <c r="D906" s="174">
        <v>0</v>
      </c>
      <c r="E906" s="174">
        <v>0</v>
      </c>
      <c r="F906" s="174">
        <v>0</v>
      </c>
      <c r="G906" s="174">
        <v>0</v>
      </c>
      <c r="H906" s="190">
        <v>0</v>
      </c>
      <c r="I906" s="85"/>
    </row>
    <row r="907" spans="1:9" ht="15.6" x14ac:dyDescent="0.3">
      <c r="A907" s="189" t="s">
        <v>557</v>
      </c>
      <c r="B907" s="197" t="str">
        <f t="shared" si="19"/>
        <v>9201A</v>
      </c>
      <c r="C907" s="177" t="s">
        <v>558</v>
      </c>
      <c r="D907" s="174">
        <v>93144.18</v>
      </c>
      <c r="E907" s="174">
        <v>0</v>
      </c>
      <c r="F907" s="174">
        <v>93144.18</v>
      </c>
      <c r="G907" s="174">
        <v>0</v>
      </c>
      <c r="H907" s="190">
        <v>93144.18</v>
      </c>
      <c r="I907" s="85"/>
    </row>
    <row r="908" spans="1:9" ht="15.6" x14ac:dyDescent="0.3">
      <c r="A908" s="189" t="s">
        <v>559</v>
      </c>
      <c r="B908" s="197" t="str">
        <f t="shared" si="19"/>
        <v>9301A</v>
      </c>
      <c r="C908" s="177" t="s">
        <v>560</v>
      </c>
      <c r="D908" s="174">
        <v>63072.539999999994</v>
      </c>
      <c r="E908" s="174">
        <v>0</v>
      </c>
      <c r="F908" s="174">
        <v>63072.539999999994</v>
      </c>
      <c r="G908" s="174">
        <v>0</v>
      </c>
      <c r="H908" s="190">
        <v>63072.539999999994</v>
      </c>
      <c r="I908" s="85"/>
    </row>
    <row r="909" spans="1:9" ht="15.6" x14ac:dyDescent="0.3">
      <c r="A909" s="189" t="s">
        <v>561</v>
      </c>
      <c r="B909" s="197" t="str">
        <f t="shared" si="19"/>
        <v>9449</v>
      </c>
      <c r="C909" s="177" t="s">
        <v>562</v>
      </c>
      <c r="D909" s="174">
        <v>30851.170000000002</v>
      </c>
      <c r="E909" s="174">
        <v>0</v>
      </c>
      <c r="F909" s="174">
        <v>30851.170000000002</v>
      </c>
      <c r="G909" s="174">
        <v>0</v>
      </c>
      <c r="H909" s="190">
        <v>30851.170000000002</v>
      </c>
      <c r="I909" s="85"/>
    </row>
    <row r="910" spans="1:9" ht="15.6" x14ac:dyDescent="0.3">
      <c r="A910" s="189" t="s">
        <v>563</v>
      </c>
      <c r="B910" s="197" t="str">
        <f t="shared" si="19"/>
        <v>9618A</v>
      </c>
      <c r="C910" s="177" t="s">
        <v>564</v>
      </c>
      <c r="D910" s="174">
        <v>0</v>
      </c>
      <c r="E910" s="174">
        <v>0</v>
      </c>
      <c r="F910" s="174">
        <v>0</v>
      </c>
      <c r="G910" s="174">
        <v>0</v>
      </c>
      <c r="H910" s="190">
        <v>0</v>
      </c>
      <c r="I910" s="85"/>
    </row>
    <row r="911" spans="1:9" ht="15.6" x14ac:dyDescent="0.3">
      <c r="A911" s="189" t="s">
        <v>566</v>
      </c>
      <c r="B911" s="197" t="str">
        <f t="shared" si="19"/>
        <v>9818A</v>
      </c>
      <c r="C911" s="177" t="s">
        <v>565</v>
      </c>
      <c r="D911" s="174">
        <v>303256502.88</v>
      </c>
      <c r="E911" s="174">
        <v>18178956.379999995</v>
      </c>
      <c r="F911" s="174">
        <v>321435459.25999999</v>
      </c>
      <c r="G911" s="174">
        <v>0</v>
      </c>
      <c r="H911" s="190">
        <v>321435459.25999999</v>
      </c>
      <c r="I911" s="85"/>
    </row>
    <row r="912" spans="1:9" ht="15.6" x14ac:dyDescent="0.3">
      <c r="A912" s="189" t="s">
        <v>567</v>
      </c>
      <c r="B912" s="197" t="str">
        <f t="shared" si="19"/>
        <v>BB49</v>
      </c>
      <c r="C912" s="177" t="s">
        <v>568</v>
      </c>
      <c r="D912" s="174">
        <v>0</v>
      </c>
      <c r="E912" s="174">
        <v>0</v>
      </c>
      <c r="F912" s="174">
        <v>0</v>
      </c>
      <c r="G912" s="174">
        <v>0</v>
      </c>
      <c r="H912" s="190">
        <v>0</v>
      </c>
      <c r="I912" s="85"/>
    </row>
    <row r="913" spans="1:9" ht="15.6" x14ac:dyDescent="0.3">
      <c r="A913" s="189" t="s">
        <v>569</v>
      </c>
      <c r="B913" s="197" t="str">
        <f t="shared" si="19"/>
        <v>AA</v>
      </c>
      <c r="C913" s="175" t="s">
        <v>570</v>
      </c>
      <c r="D913" s="174"/>
      <c r="E913" s="174">
        <v>0</v>
      </c>
      <c r="F913" s="174">
        <v>0</v>
      </c>
      <c r="G913" s="174">
        <v>0</v>
      </c>
      <c r="H913" s="190">
        <v>0</v>
      </c>
      <c r="I913" s="85"/>
    </row>
    <row r="914" spans="1:9" ht="15.6" x14ac:dyDescent="0.3">
      <c r="A914" s="189" t="s">
        <v>571</v>
      </c>
      <c r="B914" s="197" t="str">
        <f t="shared" si="19"/>
        <v>BB</v>
      </c>
      <c r="C914" s="175" t="s">
        <v>587</v>
      </c>
      <c r="D914" s="174"/>
      <c r="E914" s="174">
        <v>0</v>
      </c>
      <c r="F914" s="174">
        <v>0</v>
      </c>
      <c r="G914" s="174">
        <v>83029.810000000012</v>
      </c>
      <c r="H914" s="190">
        <v>83029.810000000012</v>
      </c>
      <c r="I914" s="85"/>
    </row>
    <row r="915" spans="1:9" ht="15.6" x14ac:dyDescent="0.3">
      <c r="A915" s="189" t="s">
        <v>572</v>
      </c>
      <c r="B915" s="197" t="str">
        <f t="shared" si="19"/>
        <v>CC</v>
      </c>
      <c r="C915" s="175" t="s">
        <v>588</v>
      </c>
      <c r="D915" s="174"/>
      <c r="E915" s="174">
        <v>0</v>
      </c>
      <c r="F915" s="174">
        <v>0</v>
      </c>
      <c r="G915" s="174">
        <v>18613284</v>
      </c>
      <c r="H915" s="190">
        <v>18613284</v>
      </c>
      <c r="I915" s="85"/>
    </row>
    <row r="916" spans="1:9" ht="15.6" x14ac:dyDescent="0.3">
      <c r="A916" s="189" t="s">
        <v>299</v>
      </c>
      <c r="B916" s="197" t="str">
        <f t="shared" si="19"/>
        <v>DD</v>
      </c>
      <c r="C916" s="175" t="s">
        <v>589</v>
      </c>
      <c r="D916" s="174"/>
      <c r="E916" s="174">
        <v>0</v>
      </c>
      <c r="F916" s="174">
        <v>0</v>
      </c>
      <c r="G916" s="174">
        <v>1469399.5</v>
      </c>
      <c r="H916" s="190">
        <v>1469399.5</v>
      </c>
      <c r="I916" s="85"/>
    </row>
    <row r="917" spans="1:9" ht="15.6" x14ac:dyDescent="0.3">
      <c r="A917" s="189" t="s">
        <v>300</v>
      </c>
      <c r="B917" s="197" t="str">
        <f t="shared" si="19"/>
        <v>QQ</v>
      </c>
      <c r="C917" s="177" t="s">
        <v>573</v>
      </c>
      <c r="D917" s="174"/>
      <c r="E917" s="174">
        <v>0</v>
      </c>
      <c r="F917" s="174">
        <v>0</v>
      </c>
      <c r="G917" s="174">
        <v>0</v>
      </c>
      <c r="H917" s="190">
        <v>0</v>
      </c>
      <c r="I917" s="85"/>
    </row>
    <row r="918" spans="1:9" ht="15.6" x14ac:dyDescent="0.3">
      <c r="A918" s="189" t="s">
        <v>574</v>
      </c>
      <c r="B918" s="197" t="str">
        <f t="shared" si="19"/>
        <v>EE</v>
      </c>
      <c r="C918" s="175" t="s">
        <v>590</v>
      </c>
      <c r="D918" s="174"/>
      <c r="E918" s="174">
        <v>0</v>
      </c>
      <c r="F918" s="174">
        <v>0</v>
      </c>
      <c r="G918" s="174">
        <v>0</v>
      </c>
      <c r="H918" s="190">
        <v>0</v>
      </c>
      <c r="I918" s="85"/>
    </row>
    <row r="919" spans="1:9" ht="15.6" x14ac:dyDescent="0.3">
      <c r="A919" s="189" t="s">
        <v>575</v>
      </c>
      <c r="B919" s="197" t="str">
        <f t="shared" si="19"/>
        <v>RB</v>
      </c>
      <c r="C919" s="175" t="s">
        <v>576</v>
      </c>
      <c r="D919" s="174"/>
      <c r="E919" s="174">
        <v>0</v>
      </c>
      <c r="F919" s="174">
        <v>0</v>
      </c>
      <c r="G919" s="174">
        <v>0</v>
      </c>
      <c r="H919" s="190">
        <v>0</v>
      </c>
      <c r="I919" s="85"/>
    </row>
    <row r="920" spans="1:9" ht="15.6" x14ac:dyDescent="0.3">
      <c r="A920" s="189"/>
      <c r="B920" s="197"/>
      <c r="C920" s="195"/>
      <c r="D920" s="178" t="s">
        <v>577</v>
      </c>
      <c r="E920" s="178" t="s">
        <v>577</v>
      </c>
      <c r="F920" s="178" t="s">
        <v>577</v>
      </c>
      <c r="G920" s="178" t="s">
        <v>577</v>
      </c>
      <c r="H920" s="201" t="s">
        <v>577</v>
      </c>
      <c r="I920" s="85"/>
    </row>
    <row r="921" spans="1:9" ht="15.6" x14ac:dyDescent="0.3">
      <c r="A921" s="189" t="s">
        <v>578</v>
      </c>
      <c r="B921" s="197"/>
      <c r="C921" s="195"/>
      <c r="D921" s="174">
        <v>504479081.82000005</v>
      </c>
      <c r="E921" s="174">
        <v>18295188.359999996</v>
      </c>
      <c r="F921" s="174">
        <v>522774270.18000007</v>
      </c>
      <c r="G921" s="174">
        <v>26787329.82</v>
      </c>
      <c r="H921" s="190">
        <v>549561600</v>
      </c>
      <c r="I921" s="85"/>
    </row>
    <row r="922" spans="1:9" ht="15.6" x14ac:dyDescent="0.3">
      <c r="A922" s="189"/>
      <c r="B922" s="197"/>
      <c r="C922" s="174"/>
      <c r="D922" s="178" t="s">
        <v>397</v>
      </c>
      <c r="E922" s="178" t="s">
        <v>397</v>
      </c>
      <c r="F922" s="178" t="s">
        <v>397</v>
      </c>
      <c r="G922" s="178" t="s">
        <v>397</v>
      </c>
      <c r="H922" s="201" t="s">
        <v>397</v>
      </c>
      <c r="I922" s="85"/>
    </row>
    <row r="923" spans="1:9" ht="15.6" x14ac:dyDescent="0.3">
      <c r="A923" s="189"/>
      <c r="B923" s="184"/>
      <c r="C923" s="174"/>
      <c r="D923" s="174"/>
      <c r="E923" s="174"/>
      <c r="F923" s="174"/>
      <c r="G923" s="174"/>
      <c r="H923" s="190"/>
      <c r="I923" s="85"/>
    </row>
    <row r="924" spans="1:9" ht="15.6" x14ac:dyDescent="0.3">
      <c r="A924" s="189"/>
      <c r="B924" s="184"/>
      <c r="C924" s="174"/>
      <c r="D924" s="174"/>
      <c r="E924" s="174"/>
      <c r="F924" s="174"/>
      <c r="G924" s="174"/>
      <c r="H924" s="190">
        <v>228126140.74000001</v>
      </c>
      <c r="I924" s="85"/>
    </row>
    <row r="925" spans="1:9" ht="15.6" x14ac:dyDescent="0.3">
      <c r="A925" s="189"/>
      <c r="B925" s="184"/>
      <c r="C925" s="174"/>
      <c r="D925" s="174"/>
      <c r="E925" s="174"/>
      <c r="F925" s="174"/>
      <c r="G925" s="174"/>
      <c r="H925" s="190"/>
      <c r="I925" s="85"/>
    </row>
    <row r="926" spans="1:9" ht="15.6" x14ac:dyDescent="0.3">
      <c r="A926" s="189"/>
      <c r="B926" s="184"/>
      <c r="C926" s="174"/>
      <c r="D926" s="174"/>
      <c r="E926" s="174"/>
      <c r="F926" s="174"/>
      <c r="G926" s="174"/>
      <c r="H926" s="190"/>
      <c r="I926" s="85"/>
    </row>
    <row r="927" spans="1:9" ht="15.6" x14ac:dyDescent="0.3">
      <c r="A927" s="189"/>
      <c r="B927" s="184"/>
      <c r="C927" s="174"/>
      <c r="D927" s="174"/>
      <c r="E927" s="174"/>
      <c r="F927" s="174"/>
      <c r="G927" s="174"/>
      <c r="H927" s="190"/>
      <c r="I927" s="85"/>
    </row>
    <row r="928" spans="1:9" ht="16.2" thickBot="1" x14ac:dyDescent="0.35">
      <c r="A928" s="202"/>
      <c r="B928" s="203"/>
      <c r="C928" s="204"/>
      <c r="D928" s="204"/>
      <c r="E928" s="204"/>
      <c r="F928" s="204"/>
      <c r="G928" s="204" t="s">
        <v>579</v>
      </c>
      <c r="H928" s="205">
        <v>0</v>
      </c>
      <c r="I928" s="85"/>
    </row>
    <row r="929" spans="1:9" ht="15.6" x14ac:dyDescent="0.3">
      <c r="A929" s="174"/>
      <c r="B929" s="184"/>
      <c r="C929" s="174"/>
      <c r="D929" s="174"/>
      <c r="E929" s="174"/>
      <c r="F929" s="174"/>
      <c r="G929" s="174"/>
      <c r="H929" s="174"/>
      <c r="I929" s="85"/>
    </row>
    <row r="930" spans="1:9" ht="16.2" thickBot="1" x14ac:dyDescent="0.35">
      <c r="A930" s="174"/>
      <c r="B930" s="184"/>
      <c r="C930" s="174"/>
      <c r="D930" s="174"/>
      <c r="E930" s="174"/>
      <c r="F930" s="174"/>
      <c r="G930" s="174"/>
      <c r="H930" s="174"/>
      <c r="I930" s="85"/>
    </row>
    <row r="931" spans="1:9" ht="15.6" x14ac:dyDescent="0.3">
      <c r="A931" s="185"/>
      <c r="B931" s="186"/>
      <c r="C931" s="187"/>
      <c r="D931" s="187" t="s">
        <v>394</v>
      </c>
      <c r="E931" s="187"/>
      <c r="F931" s="187"/>
      <c r="G931" s="187"/>
      <c r="H931" s="188"/>
      <c r="I931" s="85"/>
    </row>
    <row r="932" spans="1:9" ht="15.6" x14ac:dyDescent="0.3">
      <c r="A932" s="189"/>
      <c r="B932" s="184"/>
      <c r="C932" s="174"/>
      <c r="D932" s="174" t="s">
        <v>582</v>
      </c>
      <c r="E932" s="174"/>
      <c r="F932" s="174"/>
      <c r="G932" s="174"/>
      <c r="H932" s="190"/>
      <c r="I932" s="85"/>
    </row>
    <row r="933" spans="1:9" ht="15.6" x14ac:dyDescent="0.3">
      <c r="A933" s="189" t="s">
        <v>598</v>
      </c>
      <c r="B933" s="184"/>
      <c r="C933" s="174"/>
      <c r="D933" s="174"/>
      <c r="E933" s="179" t="s">
        <v>396</v>
      </c>
      <c r="F933" s="174"/>
      <c r="G933" s="174"/>
      <c r="H933" s="190"/>
      <c r="I933" s="85"/>
    </row>
    <row r="934" spans="1:9" ht="15.6" x14ac:dyDescent="0.3">
      <c r="A934" s="191" t="s">
        <v>397</v>
      </c>
      <c r="B934" s="192"/>
      <c r="C934" s="193" t="s">
        <v>397</v>
      </c>
      <c r="D934" s="193" t="s">
        <v>397</v>
      </c>
      <c r="E934" s="193" t="s">
        <v>397</v>
      </c>
      <c r="F934" s="193" t="s">
        <v>397</v>
      </c>
      <c r="G934" s="193" t="s">
        <v>397</v>
      </c>
      <c r="H934" s="194" t="s">
        <v>397</v>
      </c>
      <c r="I934" s="85"/>
    </row>
    <row r="935" spans="1:9" ht="15.6" x14ac:dyDescent="0.3">
      <c r="A935" s="189" t="s">
        <v>398</v>
      </c>
      <c r="B935" s="184"/>
      <c r="C935" s="195"/>
      <c r="D935" s="176" t="s">
        <v>185</v>
      </c>
      <c r="E935" s="176" t="s">
        <v>185</v>
      </c>
      <c r="F935" s="176" t="s">
        <v>399</v>
      </c>
      <c r="G935" s="176" t="s">
        <v>185</v>
      </c>
      <c r="H935" s="196" t="s">
        <v>400</v>
      </c>
      <c r="I935" s="85"/>
    </row>
    <row r="936" spans="1:9" ht="15.6" x14ac:dyDescent="0.3">
      <c r="A936" s="189"/>
      <c r="B936" s="184"/>
      <c r="C936" s="195"/>
      <c r="D936" s="176" t="s">
        <v>401</v>
      </c>
      <c r="E936" s="176" t="s">
        <v>402</v>
      </c>
      <c r="F936" s="176" t="s">
        <v>402</v>
      </c>
      <c r="G936" s="176" t="s">
        <v>403</v>
      </c>
      <c r="H936" s="196" t="s">
        <v>404</v>
      </c>
      <c r="I936" s="85"/>
    </row>
    <row r="937" spans="1:9" ht="15.6" x14ac:dyDescent="0.3">
      <c r="A937" s="189"/>
      <c r="B937" s="184"/>
      <c r="C937" s="195"/>
      <c r="D937" s="176" t="s">
        <v>405</v>
      </c>
      <c r="E937" s="176" t="s">
        <v>406</v>
      </c>
      <c r="F937" s="174"/>
      <c r="G937" s="176" t="s">
        <v>406</v>
      </c>
      <c r="H937" s="196" t="s">
        <v>583</v>
      </c>
      <c r="I937" s="85"/>
    </row>
    <row r="938" spans="1:9" ht="15.6" x14ac:dyDescent="0.3">
      <c r="A938" s="191" t="s">
        <v>397</v>
      </c>
      <c r="B938" s="192"/>
      <c r="C938" s="193" t="s">
        <v>397</v>
      </c>
      <c r="D938" s="193" t="s">
        <v>397</v>
      </c>
      <c r="E938" s="193" t="s">
        <v>397</v>
      </c>
      <c r="F938" s="193" t="s">
        <v>397</v>
      </c>
      <c r="G938" s="193" t="s">
        <v>397</v>
      </c>
      <c r="H938" s="194" t="s">
        <v>397</v>
      </c>
      <c r="I938" s="85"/>
    </row>
    <row r="939" spans="1:9" ht="15.6" x14ac:dyDescent="0.3">
      <c r="A939" s="189" t="s">
        <v>408</v>
      </c>
      <c r="B939" s="197" t="str">
        <f>C939</f>
        <v>00</v>
      </c>
      <c r="C939" s="198" t="s">
        <v>409</v>
      </c>
      <c r="D939" s="174"/>
      <c r="E939" s="174">
        <v>128325.47</v>
      </c>
      <c r="F939" s="174">
        <v>128325.47</v>
      </c>
      <c r="G939" s="174">
        <v>0</v>
      </c>
      <c r="H939" s="190">
        <v>128325.47</v>
      </c>
      <c r="I939" s="85"/>
    </row>
    <row r="940" spans="1:9" ht="15.6" x14ac:dyDescent="0.3">
      <c r="A940" s="189" t="s">
        <v>410</v>
      </c>
      <c r="B940" s="197" t="str">
        <f t="shared" ref="B940:B1003" si="20">C940</f>
        <v>0201A</v>
      </c>
      <c r="C940" s="199" t="s">
        <v>411</v>
      </c>
      <c r="D940" s="174">
        <v>8154469.1200000001</v>
      </c>
      <c r="E940" s="174">
        <v>0</v>
      </c>
      <c r="F940" s="174">
        <v>8154469.1200000001</v>
      </c>
      <c r="G940" s="174">
        <v>2635496.09</v>
      </c>
      <c r="H940" s="190">
        <v>10789965.210000001</v>
      </c>
      <c r="I940" s="85"/>
    </row>
    <row r="941" spans="1:9" ht="15.6" x14ac:dyDescent="0.3">
      <c r="A941" s="189" t="s">
        <v>410</v>
      </c>
      <c r="B941" s="197" t="str">
        <f t="shared" si="20"/>
        <v>0237</v>
      </c>
      <c r="C941" s="199" t="s">
        <v>412</v>
      </c>
      <c r="D941" s="174">
        <v>201615.82</v>
      </c>
      <c r="E941" s="174">
        <v>0</v>
      </c>
      <c r="F941" s="174">
        <v>201615.82</v>
      </c>
      <c r="G941" s="174">
        <v>0</v>
      </c>
      <c r="H941" s="190">
        <v>201615.82</v>
      </c>
      <c r="I941" s="85"/>
    </row>
    <row r="942" spans="1:9" ht="15.6" x14ac:dyDescent="0.3">
      <c r="A942" s="189" t="s">
        <v>413</v>
      </c>
      <c r="B942" s="197" t="str">
        <f t="shared" si="20"/>
        <v>0302A</v>
      </c>
      <c r="C942" s="199" t="s">
        <v>414</v>
      </c>
      <c r="D942" s="174">
        <v>63318.020000000004</v>
      </c>
      <c r="E942" s="174">
        <v>0</v>
      </c>
      <c r="F942" s="174">
        <v>63318.020000000004</v>
      </c>
      <c r="G942" s="174">
        <v>0</v>
      </c>
      <c r="H942" s="190">
        <v>63318.020000000004</v>
      </c>
      <c r="I942" s="85"/>
    </row>
    <row r="943" spans="1:9" ht="15.6" x14ac:dyDescent="0.3">
      <c r="A943" s="189" t="s">
        <v>415</v>
      </c>
      <c r="B943" s="197" t="str">
        <f t="shared" si="20"/>
        <v>0410</v>
      </c>
      <c r="C943" s="199" t="s">
        <v>416</v>
      </c>
      <c r="D943" s="174">
        <v>946959.82</v>
      </c>
      <c r="E943" s="174">
        <v>0</v>
      </c>
      <c r="F943" s="174">
        <v>946959.82</v>
      </c>
      <c r="G943" s="174">
        <v>0</v>
      </c>
      <c r="H943" s="190">
        <v>946959.82</v>
      </c>
      <c r="I943" s="85"/>
    </row>
    <row r="944" spans="1:9" ht="15.6" x14ac:dyDescent="0.3">
      <c r="A944" s="189" t="s">
        <v>417</v>
      </c>
      <c r="B944" s="197" t="str">
        <f t="shared" si="20"/>
        <v>0519A</v>
      </c>
      <c r="C944" s="177" t="s">
        <v>418</v>
      </c>
      <c r="D944" s="174">
        <v>0</v>
      </c>
      <c r="E944" s="174">
        <v>0</v>
      </c>
      <c r="F944" s="174">
        <v>0</v>
      </c>
      <c r="G944" s="174">
        <v>0</v>
      </c>
      <c r="H944" s="190">
        <v>0</v>
      </c>
      <c r="I944" s="85"/>
    </row>
    <row r="945" spans="1:9" ht="15.6" x14ac:dyDescent="0.3">
      <c r="A945" s="189" t="s">
        <v>419</v>
      </c>
      <c r="B945" s="197" t="str">
        <f t="shared" si="20"/>
        <v>0602A</v>
      </c>
      <c r="C945" s="199" t="s">
        <v>420</v>
      </c>
      <c r="D945" s="174">
        <v>0</v>
      </c>
      <c r="E945" s="174">
        <v>0</v>
      </c>
      <c r="F945" s="174">
        <v>0</v>
      </c>
      <c r="G945" s="174">
        <v>0</v>
      </c>
      <c r="H945" s="190">
        <v>0</v>
      </c>
      <c r="I945" s="85"/>
    </row>
    <row r="946" spans="1:9" ht="15.6" x14ac:dyDescent="0.3">
      <c r="A946" s="189" t="s">
        <v>421</v>
      </c>
      <c r="B946" s="197" t="str">
        <f t="shared" si="20"/>
        <v>0719A</v>
      </c>
      <c r="C946" s="177" t="s">
        <v>422</v>
      </c>
      <c r="D946" s="174">
        <v>342995.38</v>
      </c>
      <c r="E946" s="174">
        <v>0</v>
      </c>
      <c r="F946" s="174">
        <v>342995.38</v>
      </c>
      <c r="G946" s="174">
        <v>0</v>
      </c>
      <c r="H946" s="190">
        <v>342995.38</v>
      </c>
      <c r="I946" s="85"/>
    </row>
    <row r="947" spans="1:9" ht="15.6" x14ac:dyDescent="0.3">
      <c r="A947" s="189" t="s">
        <v>423</v>
      </c>
      <c r="B947" s="197" t="str">
        <f t="shared" si="20"/>
        <v>0802A</v>
      </c>
      <c r="C947" s="177" t="s">
        <v>424</v>
      </c>
      <c r="D947" s="174">
        <v>280.08999999999997</v>
      </c>
      <c r="E947" s="174">
        <v>0</v>
      </c>
      <c r="F947" s="174">
        <v>280.08999999999997</v>
      </c>
      <c r="G947" s="174">
        <v>0</v>
      </c>
      <c r="H947" s="190">
        <v>280.08999999999997</v>
      </c>
      <c r="I947" s="85"/>
    </row>
    <row r="948" spans="1:9" ht="15.6" x14ac:dyDescent="0.3">
      <c r="A948" s="189" t="s">
        <v>425</v>
      </c>
      <c r="B948" s="197" t="str">
        <f t="shared" si="20"/>
        <v>0940</v>
      </c>
      <c r="C948" s="177" t="s">
        <v>426</v>
      </c>
      <c r="D948" s="174">
        <v>404.52</v>
      </c>
      <c r="E948" s="174">
        <v>0</v>
      </c>
      <c r="F948" s="174">
        <v>404.52</v>
      </c>
      <c r="G948" s="174">
        <v>0</v>
      </c>
      <c r="H948" s="190">
        <v>404.52</v>
      </c>
      <c r="I948" s="85"/>
    </row>
    <row r="949" spans="1:9" ht="15.6" x14ac:dyDescent="0.3">
      <c r="A949" s="189" t="s">
        <v>427</v>
      </c>
      <c r="B949" s="197" t="str">
        <f t="shared" si="20"/>
        <v>1010</v>
      </c>
      <c r="C949" s="177" t="s">
        <v>428</v>
      </c>
      <c r="D949" s="174">
        <v>178645.18000000002</v>
      </c>
      <c r="E949" s="174">
        <v>0</v>
      </c>
      <c r="F949" s="174">
        <v>178645.18000000002</v>
      </c>
      <c r="G949" s="174">
        <v>0</v>
      </c>
      <c r="H949" s="190">
        <v>178645.18000000002</v>
      </c>
      <c r="I949" s="85"/>
    </row>
    <row r="950" spans="1:9" ht="15.6" x14ac:dyDescent="0.3">
      <c r="A950" s="189" t="s">
        <v>429</v>
      </c>
      <c r="B950" s="197" t="str">
        <f t="shared" si="20"/>
        <v>1206A</v>
      </c>
      <c r="C950" s="199" t="s">
        <v>430</v>
      </c>
      <c r="D950" s="174">
        <v>2944076.17</v>
      </c>
      <c r="E950" s="174">
        <v>0</v>
      </c>
      <c r="F950" s="174">
        <v>2944076.17</v>
      </c>
      <c r="G950" s="174">
        <v>34.61</v>
      </c>
      <c r="H950" s="190">
        <v>2944110.78</v>
      </c>
      <c r="I950" s="85"/>
    </row>
    <row r="951" spans="1:9" ht="15.6" x14ac:dyDescent="0.3">
      <c r="A951" s="189" t="s">
        <v>429</v>
      </c>
      <c r="B951" s="197" t="str">
        <f t="shared" si="20"/>
        <v>1236</v>
      </c>
      <c r="C951" s="199" t="s">
        <v>431</v>
      </c>
      <c r="D951" s="174">
        <v>1607424.48</v>
      </c>
      <c r="E951" s="174">
        <v>0</v>
      </c>
      <c r="F951" s="174">
        <v>1607424.48</v>
      </c>
      <c r="G951" s="174">
        <v>0</v>
      </c>
      <c r="H951" s="190">
        <v>1607424.48</v>
      </c>
      <c r="I951" s="85"/>
    </row>
    <row r="952" spans="1:9" ht="15.6" x14ac:dyDescent="0.3">
      <c r="A952" s="189" t="s">
        <v>432</v>
      </c>
      <c r="B952" s="197" t="str">
        <f t="shared" si="20"/>
        <v>1310</v>
      </c>
      <c r="C952" s="199" t="s">
        <v>433</v>
      </c>
      <c r="D952" s="174">
        <v>92255.8</v>
      </c>
      <c r="E952" s="174">
        <v>0</v>
      </c>
      <c r="F952" s="174">
        <v>92255.8</v>
      </c>
      <c r="G952" s="174">
        <v>0</v>
      </c>
      <c r="H952" s="190">
        <v>92255.8</v>
      </c>
      <c r="I952" s="85"/>
    </row>
    <row r="953" spans="1:9" ht="15.6" x14ac:dyDescent="0.3">
      <c r="A953" s="189" t="s">
        <v>21</v>
      </c>
      <c r="B953" s="197" t="str">
        <f t="shared" si="20"/>
        <v>1524A</v>
      </c>
      <c r="C953" s="199" t="s">
        <v>434</v>
      </c>
      <c r="D953" s="174">
        <v>1248990</v>
      </c>
      <c r="E953" s="174">
        <v>0</v>
      </c>
      <c r="F953" s="174">
        <v>1248990</v>
      </c>
      <c r="G953" s="174">
        <v>0</v>
      </c>
      <c r="H953" s="190">
        <v>1248990</v>
      </c>
      <c r="I953" s="85"/>
    </row>
    <row r="954" spans="1:9" ht="15.6" x14ac:dyDescent="0.3">
      <c r="A954" s="189" t="s">
        <v>284</v>
      </c>
      <c r="B954" s="197" t="str">
        <f t="shared" si="20"/>
        <v>1649</v>
      </c>
      <c r="C954" s="177" t="s">
        <v>435</v>
      </c>
      <c r="D954" s="174">
        <v>0</v>
      </c>
      <c r="E954" s="174">
        <v>0</v>
      </c>
      <c r="F954" s="174">
        <v>0</v>
      </c>
      <c r="G954" s="174">
        <v>0</v>
      </c>
      <c r="H954" s="190">
        <v>0</v>
      </c>
      <c r="I954" s="85"/>
    </row>
    <row r="955" spans="1:9" ht="15.6" x14ac:dyDescent="0.3">
      <c r="A955" s="200" t="s">
        <v>436</v>
      </c>
      <c r="B955" s="197" t="str">
        <f t="shared" si="20"/>
        <v>1710</v>
      </c>
      <c r="C955" s="177" t="s">
        <v>437</v>
      </c>
      <c r="D955" s="174">
        <v>0</v>
      </c>
      <c r="E955" s="174">
        <v>0</v>
      </c>
      <c r="F955" s="174">
        <v>0</v>
      </c>
      <c r="G955" s="174">
        <v>0</v>
      </c>
      <c r="H955" s="190">
        <v>0</v>
      </c>
      <c r="I955" s="85"/>
    </row>
    <row r="956" spans="1:9" ht="15.6" x14ac:dyDescent="0.3">
      <c r="A956" s="200" t="s">
        <v>438</v>
      </c>
      <c r="B956" s="197" t="str">
        <f t="shared" si="20"/>
        <v>1841</v>
      </c>
      <c r="C956" s="177" t="s">
        <v>439</v>
      </c>
      <c r="D956" s="174">
        <v>116874</v>
      </c>
      <c r="E956" s="174">
        <v>0</v>
      </c>
      <c r="F956" s="174">
        <v>116874</v>
      </c>
      <c r="G956" s="174">
        <v>0</v>
      </c>
      <c r="H956" s="190">
        <v>116874</v>
      </c>
      <c r="I956" s="85"/>
    </row>
    <row r="957" spans="1:9" ht="15.6" x14ac:dyDescent="0.3">
      <c r="A957" s="189" t="s">
        <v>440</v>
      </c>
      <c r="B957" s="197" t="str">
        <f t="shared" si="20"/>
        <v>2024A</v>
      </c>
      <c r="C957" s="177" t="s">
        <v>441</v>
      </c>
      <c r="D957" s="174">
        <v>359.62</v>
      </c>
      <c r="E957" s="174">
        <v>0</v>
      </c>
      <c r="F957" s="174">
        <v>359.62</v>
      </c>
      <c r="G957" s="174">
        <v>0</v>
      </c>
      <c r="H957" s="190">
        <v>359.62</v>
      </c>
      <c r="I957" s="85"/>
    </row>
    <row r="958" spans="1:9" ht="15.6" x14ac:dyDescent="0.3">
      <c r="A958" s="189" t="s">
        <v>442</v>
      </c>
      <c r="B958" s="197" t="str">
        <f t="shared" si="20"/>
        <v>2124A</v>
      </c>
      <c r="C958" s="177" t="s">
        <v>443</v>
      </c>
      <c r="D958" s="174">
        <v>1885.35</v>
      </c>
      <c r="E958" s="174">
        <v>0</v>
      </c>
      <c r="F958" s="174">
        <v>1885.35</v>
      </c>
      <c r="G958" s="174">
        <v>0</v>
      </c>
      <c r="H958" s="190">
        <v>1885.35</v>
      </c>
      <c r="I958" s="85"/>
    </row>
    <row r="959" spans="1:9" ht="15.6" x14ac:dyDescent="0.3">
      <c r="A959" s="189" t="s">
        <v>444</v>
      </c>
      <c r="B959" s="197" t="str">
        <f t="shared" si="20"/>
        <v>2249</v>
      </c>
      <c r="C959" s="177" t="s">
        <v>445</v>
      </c>
      <c r="D959" s="174">
        <v>34812864.579999998</v>
      </c>
      <c r="E959" s="174">
        <v>0</v>
      </c>
      <c r="F959" s="174">
        <v>34812864.579999998</v>
      </c>
      <c r="G959" s="174">
        <v>0</v>
      </c>
      <c r="H959" s="190">
        <v>34812864.579999998</v>
      </c>
      <c r="I959" s="85"/>
    </row>
    <row r="960" spans="1:9" ht="15.6" x14ac:dyDescent="0.3">
      <c r="A960" s="189" t="s">
        <v>446</v>
      </c>
      <c r="B960" s="197" t="str">
        <f t="shared" si="20"/>
        <v>2339</v>
      </c>
      <c r="C960" s="177" t="s">
        <v>447</v>
      </c>
      <c r="D960" s="174">
        <v>732921.22</v>
      </c>
      <c r="E960" s="174">
        <v>0</v>
      </c>
      <c r="F960" s="174">
        <v>732921.22</v>
      </c>
      <c r="G960" s="174">
        <v>0</v>
      </c>
      <c r="H960" s="190">
        <v>732921.22</v>
      </c>
      <c r="I960" s="85"/>
    </row>
    <row r="961" spans="1:9" ht="15.6" x14ac:dyDescent="0.3">
      <c r="A961" s="189" t="s">
        <v>448</v>
      </c>
      <c r="B961" s="197" t="str">
        <f t="shared" si="20"/>
        <v>2449</v>
      </c>
      <c r="C961" s="177" t="s">
        <v>449</v>
      </c>
      <c r="D961" s="174">
        <v>21718.93</v>
      </c>
      <c r="E961" s="174">
        <v>0</v>
      </c>
      <c r="F961" s="174">
        <v>21718.93</v>
      </c>
      <c r="G961" s="174">
        <v>0</v>
      </c>
      <c r="H961" s="190">
        <v>21718.93</v>
      </c>
      <c r="I961" s="85"/>
    </row>
    <row r="962" spans="1:9" ht="15.6" x14ac:dyDescent="0.3">
      <c r="A962" s="189" t="s">
        <v>450</v>
      </c>
      <c r="B962" s="197" t="str">
        <f t="shared" si="20"/>
        <v>2503A</v>
      </c>
      <c r="C962" s="199" t="s">
        <v>451</v>
      </c>
      <c r="D962" s="174">
        <v>0</v>
      </c>
      <c r="E962" s="174">
        <v>0</v>
      </c>
      <c r="F962" s="174">
        <v>0</v>
      </c>
      <c r="G962" s="174">
        <v>0</v>
      </c>
      <c r="H962" s="190">
        <v>0</v>
      </c>
      <c r="I962" s="85"/>
    </row>
    <row r="963" spans="1:9" ht="15.6" x14ac:dyDescent="0.3">
      <c r="A963" s="189" t="s">
        <v>452</v>
      </c>
      <c r="B963" s="197" t="str">
        <f t="shared" si="20"/>
        <v>2604A</v>
      </c>
      <c r="C963" s="199" t="s">
        <v>453</v>
      </c>
      <c r="D963" s="174">
        <v>6467986.2000000002</v>
      </c>
      <c r="E963" s="174">
        <v>0</v>
      </c>
      <c r="F963" s="174">
        <v>6467986.2000000002</v>
      </c>
      <c r="G963" s="174">
        <v>0</v>
      </c>
      <c r="H963" s="190">
        <v>6467986.2000000002</v>
      </c>
      <c r="I963" s="85"/>
    </row>
    <row r="964" spans="1:9" ht="15.6" x14ac:dyDescent="0.3">
      <c r="A964" s="189" t="s">
        <v>454</v>
      </c>
      <c r="B964" s="197" t="str">
        <f t="shared" si="20"/>
        <v>2703A</v>
      </c>
      <c r="C964" s="177" t="s">
        <v>455</v>
      </c>
      <c r="D964" s="174">
        <v>68047302.139999986</v>
      </c>
      <c r="E964" s="174">
        <v>0</v>
      </c>
      <c r="F964" s="174">
        <v>68047302.139999986</v>
      </c>
      <c r="G964" s="174">
        <v>137500</v>
      </c>
      <c r="H964" s="190">
        <v>68184802.139999986</v>
      </c>
      <c r="I964" s="85"/>
    </row>
    <row r="965" spans="1:9" ht="15.6" x14ac:dyDescent="0.3">
      <c r="A965" s="189" t="s">
        <v>456</v>
      </c>
      <c r="B965" s="197" t="str">
        <f t="shared" si="20"/>
        <v>2824A</v>
      </c>
      <c r="C965" s="177" t="s">
        <v>457</v>
      </c>
      <c r="D965" s="174">
        <v>11409.29</v>
      </c>
      <c r="E965" s="174">
        <v>0</v>
      </c>
      <c r="F965" s="174">
        <v>11409.29</v>
      </c>
      <c r="G965" s="174">
        <v>0</v>
      </c>
      <c r="H965" s="190">
        <v>11409.29</v>
      </c>
      <c r="I965" s="85"/>
    </row>
    <row r="966" spans="1:9" ht="15.6" x14ac:dyDescent="0.3">
      <c r="A966" s="189" t="s">
        <v>458</v>
      </c>
      <c r="B966" s="197" t="str">
        <f t="shared" si="20"/>
        <v>2934</v>
      </c>
      <c r="C966" s="199" t="s">
        <v>459</v>
      </c>
      <c r="D966" s="174">
        <v>28518.68</v>
      </c>
      <c r="E966" s="174">
        <v>0</v>
      </c>
      <c r="F966" s="174">
        <v>28518.68</v>
      </c>
      <c r="G966" s="174">
        <v>0</v>
      </c>
      <c r="H966" s="190">
        <v>28518.68</v>
      </c>
      <c r="I966" s="85"/>
    </row>
    <row r="967" spans="1:9" ht="15.6" x14ac:dyDescent="0.3">
      <c r="A967" s="189" t="s">
        <v>460</v>
      </c>
      <c r="B967" s="197" t="str">
        <f t="shared" si="20"/>
        <v>3049</v>
      </c>
      <c r="C967" s="199" t="s">
        <v>461</v>
      </c>
      <c r="D967" s="174">
        <v>971673.64999999991</v>
      </c>
      <c r="E967" s="174">
        <v>0</v>
      </c>
      <c r="F967" s="174">
        <v>971673.64999999991</v>
      </c>
      <c r="G967" s="174">
        <v>0</v>
      </c>
      <c r="H967" s="190">
        <v>971673.64999999991</v>
      </c>
      <c r="I967" s="85"/>
    </row>
    <row r="968" spans="1:9" ht="15.6" x14ac:dyDescent="0.3">
      <c r="A968" s="189" t="s">
        <v>462</v>
      </c>
      <c r="B968" s="197" t="str">
        <f t="shared" si="20"/>
        <v>3215</v>
      </c>
      <c r="C968" s="177" t="s">
        <v>463</v>
      </c>
      <c r="D968" s="174">
        <v>1313714.48</v>
      </c>
      <c r="E968" s="174">
        <v>0</v>
      </c>
      <c r="F968" s="174">
        <v>1313714.48</v>
      </c>
      <c r="G968" s="174">
        <v>0</v>
      </c>
      <c r="H968" s="190">
        <v>1313714.48</v>
      </c>
      <c r="I968" s="85"/>
    </row>
    <row r="969" spans="1:9" ht="15.6" x14ac:dyDescent="0.3">
      <c r="A969" s="189" t="s">
        <v>464</v>
      </c>
      <c r="B969" s="197" t="str">
        <f t="shared" si="20"/>
        <v>3303A</v>
      </c>
      <c r="C969" s="199" t="s">
        <v>465</v>
      </c>
      <c r="D969" s="174">
        <v>2428.11</v>
      </c>
      <c r="E969" s="174">
        <v>0</v>
      </c>
      <c r="F969" s="174">
        <v>2428.11</v>
      </c>
      <c r="G969" s="174">
        <v>0</v>
      </c>
      <c r="H969" s="190">
        <v>2428.11</v>
      </c>
      <c r="I969" s="85"/>
    </row>
    <row r="970" spans="1:9" ht="15.6" x14ac:dyDescent="0.3">
      <c r="A970" s="189" t="s">
        <v>466</v>
      </c>
      <c r="B970" s="197" t="str">
        <f t="shared" si="20"/>
        <v>3410</v>
      </c>
      <c r="C970" s="177" t="s">
        <v>467</v>
      </c>
      <c r="D970" s="174">
        <v>4206.3500000000004</v>
      </c>
      <c r="E970" s="174">
        <v>0</v>
      </c>
      <c r="F970" s="174">
        <v>4206.3500000000004</v>
      </c>
      <c r="G970" s="174">
        <v>0</v>
      </c>
      <c r="H970" s="190">
        <v>4206.3500000000004</v>
      </c>
      <c r="I970" s="85"/>
    </row>
    <row r="971" spans="1:9" ht="15.6" x14ac:dyDescent="0.3">
      <c r="A971" s="189" t="s">
        <v>468</v>
      </c>
      <c r="B971" s="197" t="str">
        <f t="shared" si="20"/>
        <v>3509A</v>
      </c>
      <c r="C971" s="177" t="s">
        <v>469</v>
      </c>
      <c r="D971" s="174">
        <v>13848.45</v>
      </c>
      <c r="E971" s="174">
        <v>0</v>
      </c>
      <c r="F971" s="174">
        <v>13848.45</v>
      </c>
      <c r="G971" s="174">
        <v>0</v>
      </c>
      <c r="H971" s="190">
        <v>13848.45</v>
      </c>
      <c r="I971" s="85"/>
    </row>
    <row r="972" spans="1:9" ht="15.6" x14ac:dyDescent="0.3">
      <c r="A972" s="189" t="s">
        <v>470</v>
      </c>
      <c r="B972" s="197" t="str">
        <f t="shared" si="20"/>
        <v>3611</v>
      </c>
      <c r="C972" s="177" t="s">
        <v>471</v>
      </c>
      <c r="D972" s="174">
        <v>107191.35999999999</v>
      </c>
      <c r="E972" s="174">
        <v>0</v>
      </c>
      <c r="F972" s="174">
        <v>107191.35999999999</v>
      </c>
      <c r="G972" s="174">
        <v>0</v>
      </c>
      <c r="H972" s="190">
        <v>107191.35999999999</v>
      </c>
      <c r="I972" s="85"/>
    </row>
    <row r="973" spans="1:9" ht="15.6" x14ac:dyDescent="0.3">
      <c r="A973" s="189" t="s">
        <v>472</v>
      </c>
      <c r="B973" s="197" t="str">
        <f t="shared" si="20"/>
        <v>3730</v>
      </c>
      <c r="C973" s="177" t="s">
        <v>473</v>
      </c>
      <c r="D973" s="174">
        <v>17675.23</v>
      </c>
      <c r="E973" s="174">
        <v>0</v>
      </c>
      <c r="F973" s="174">
        <v>17675.23</v>
      </c>
      <c r="G973" s="174">
        <v>0</v>
      </c>
      <c r="H973" s="190">
        <v>17675.23</v>
      </c>
      <c r="I973" s="85"/>
    </row>
    <row r="974" spans="1:9" ht="15.6" x14ac:dyDescent="0.3">
      <c r="A974" s="189" t="s">
        <v>474</v>
      </c>
      <c r="B974" s="197" t="str">
        <f t="shared" si="20"/>
        <v>3831</v>
      </c>
      <c r="C974" s="177" t="s">
        <v>475</v>
      </c>
      <c r="D974" s="174">
        <v>35838.33</v>
      </c>
      <c r="E974" s="174">
        <v>0</v>
      </c>
      <c r="F974" s="174">
        <v>35838.33</v>
      </c>
      <c r="G974" s="174">
        <v>0</v>
      </c>
      <c r="H974" s="190">
        <v>35838.33</v>
      </c>
      <c r="I974" s="85"/>
    </row>
    <row r="975" spans="1:9" ht="15.6" x14ac:dyDescent="0.3">
      <c r="A975" s="189" t="s">
        <v>476</v>
      </c>
      <c r="B975" s="197" t="str">
        <f t="shared" si="20"/>
        <v>3909A</v>
      </c>
      <c r="C975" s="177" t="s">
        <v>477</v>
      </c>
      <c r="D975" s="174">
        <v>13815.19</v>
      </c>
      <c r="E975" s="174">
        <v>0</v>
      </c>
      <c r="F975" s="174">
        <v>13815.19</v>
      </c>
      <c r="G975" s="174">
        <v>0</v>
      </c>
      <c r="H975" s="190">
        <v>13815.19</v>
      </c>
      <c r="I975" s="85"/>
    </row>
    <row r="976" spans="1:9" ht="15.6" x14ac:dyDescent="0.3">
      <c r="A976" s="189" t="s">
        <v>478</v>
      </c>
      <c r="B976" s="197" t="str">
        <f t="shared" si="20"/>
        <v>4012</v>
      </c>
      <c r="C976" s="177" t="s">
        <v>479</v>
      </c>
      <c r="D976" s="174">
        <v>1848406.7200000002</v>
      </c>
      <c r="E976" s="174">
        <v>0</v>
      </c>
      <c r="F976" s="174">
        <v>1848406.7200000002</v>
      </c>
      <c r="G976" s="174">
        <v>92972.71</v>
      </c>
      <c r="H976" s="190">
        <v>1941379.4300000002</v>
      </c>
      <c r="I976" s="85"/>
    </row>
    <row r="977" spans="1:9" ht="15.6" x14ac:dyDescent="0.3">
      <c r="A977" s="189" t="s">
        <v>478</v>
      </c>
      <c r="B977" s="197" t="str">
        <f t="shared" si="20"/>
        <v>4033</v>
      </c>
      <c r="C977" s="177" t="s">
        <v>480</v>
      </c>
      <c r="D977" s="174">
        <v>112191.16</v>
      </c>
      <c r="E977" s="174">
        <v>0</v>
      </c>
      <c r="F977" s="174">
        <v>112191.16</v>
      </c>
      <c r="G977" s="174">
        <v>0</v>
      </c>
      <c r="H977" s="190">
        <v>112191.16</v>
      </c>
      <c r="I977" s="85"/>
    </row>
    <row r="978" spans="1:9" ht="15.6" x14ac:dyDescent="0.3">
      <c r="A978" s="189" t="s">
        <v>481</v>
      </c>
      <c r="B978" s="197" t="str">
        <f t="shared" si="20"/>
        <v>4110</v>
      </c>
      <c r="C978" s="199" t="s">
        <v>482</v>
      </c>
      <c r="D978" s="174">
        <v>1397523.06</v>
      </c>
      <c r="E978" s="174">
        <v>0</v>
      </c>
      <c r="F978" s="174">
        <v>1397523.06</v>
      </c>
      <c r="G978" s="174">
        <v>164027.21</v>
      </c>
      <c r="H978" s="190">
        <v>1561550.27</v>
      </c>
      <c r="I978" s="85"/>
    </row>
    <row r="979" spans="1:9" ht="15.6" x14ac:dyDescent="0.3">
      <c r="A979" s="189" t="s">
        <v>481</v>
      </c>
      <c r="B979" s="197" t="str">
        <f t="shared" si="20"/>
        <v>4128</v>
      </c>
      <c r="C979" s="199" t="s">
        <v>483</v>
      </c>
      <c r="D979" s="174">
        <v>3174833.49</v>
      </c>
      <c r="E979" s="174">
        <v>0</v>
      </c>
      <c r="F979" s="174">
        <v>3174833.49</v>
      </c>
      <c r="G979" s="174">
        <v>0</v>
      </c>
      <c r="H979" s="190">
        <v>3174833.49</v>
      </c>
      <c r="I979" s="85"/>
    </row>
    <row r="980" spans="1:9" ht="15.6" x14ac:dyDescent="0.3">
      <c r="A980" s="189" t="s">
        <v>481</v>
      </c>
      <c r="B980" s="197" t="str">
        <f t="shared" si="20"/>
        <v>4125</v>
      </c>
      <c r="C980" s="199" t="s">
        <v>484</v>
      </c>
      <c r="D980" s="174">
        <v>0</v>
      </c>
      <c r="E980" s="174">
        <v>0</v>
      </c>
      <c r="F980" s="174">
        <v>0</v>
      </c>
      <c r="G980" s="174">
        <v>0</v>
      </c>
      <c r="H980" s="190">
        <v>0</v>
      </c>
      <c r="I980" s="85"/>
    </row>
    <row r="981" spans="1:9" ht="15.6" x14ac:dyDescent="0.3">
      <c r="A981" s="189" t="s">
        <v>485</v>
      </c>
      <c r="B981" s="197" t="str">
        <f t="shared" si="20"/>
        <v>4210</v>
      </c>
      <c r="C981" s="199" t="s">
        <v>486</v>
      </c>
      <c r="D981" s="174">
        <v>851549.87</v>
      </c>
      <c r="E981" s="174">
        <v>0</v>
      </c>
      <c r="F981" s="174">
        <v>851549.87</v>
      </c>
      <c r="G981" s="174">
        <v>0</v>
      </c>
      <c r="H981" s="190">
        <v>851549.87</v>
      </c>
      <c r="I981" s="85"/>
    </row>
    <row r="982" spans="1:9" ht="15.6" x14ac:dyDescent="0.3">
      <c r="A982" s="189" t="s">
        <v>248</v>
      </c>
      <c r="B982" s="197" t="str">
        <f t="shared" si="20"/>
        <v>4316</v>
      </c>
      <c r="C982" s="199" t="s">
        <v>487</v>
      </c>
      <c r="D982" s="174">
        <v>3438096.27</v>
      </c>
      <c r="E982" s="174">
        <v>0</v>
      </c>
      <c r="F982" s="174">
        <v>3438096.27</v>
      </c>
      <c r="G982" s="174">
        <v>0</v>
      </c>
      <c r="H982" s="190">
        <v>3438096.27</v>
      </c>
      <c r="I982" s="85"/>
    </row>
    <row r="983" spans="1:9" ht="15.6" x14ac:dyDescent="0.3">
      <c r="A983" s="189" t="s">
        <v>248</v>
      </c>
      <c r="B983" s="197" t="str">
        <f t="shared" si="20"/>
        <v>4325</v>
      </c>
      <c r="C983" s="199" t="s">
        <v>488</v>
      </c>
      <c r="D983" s="174">
        <v>0</v>
      </c>
      <c r="E983" s="174">
        <v>0</v>
      </c>
      <c r="F983" s="174">
        <v>0</v>
      </c>
      <c r="G983" s="174">
        <v>0</v>
      </c>
      <c r="H983" s="190">
        <v>0</v>
      </c>
      <c r="I983" s="85"/>
    </row>
    <row r="984" spans="1:9" ht="15.6" x14ac:dyDescent="0.3">
      <c r="A984" s="189" t="s">
        <v>489</v>
      </c>
      <c r="B984" s="197" t="str">
        <f t="shared" si="20"/>
        <v>4435</v>
      </c>
      <c r="C984" s="199" t="s">
        <v>490</v>
      </c>
      <c r="D984" s="174">
        <v>0</v>
      </c>
      <c r="E984" s="174">
        <v>0</v>
      </c>
      <c r="F984" s="174">
        <v>0</v>
      </c>
      <c r="G984" s="174">
        <v>0</v>
      </c>
      <c r="H984" s="190">
        <v>0</v>
      </c>
      <c r="I984" s="85"/>
    </row>
    <row r="985" spans="1:9" ht="15.6" x14ac:dyDescent="0.3">
      <c r="A985" s="189" t="s">
        <v>491</v>
      </c>
      <c r="B985" s="197" t="str">
        <f t="shared" si="20"/>
        <v>4510</v>
      </c>
      <c r="C985" s="199" t="s">
        <v>492</v>
      </c>
      <c r="D985" s="174">
        <v>0</v>
      </c>
      <c r="E985" s="174">
        <v>0</v>
      </c>
      <c r="F985" s="174">
        <v>0</v>
      </c>
      <c r="G985" s="174">
        <v>0</v>
      </c>
      <c r="H985" s="190">
        <v>0</v>
      </c>
      <c r="I985" s="85"/>
    </row>
    <row r="986" spans="1:9" ht="15.6" x14ac:dyDescent="0.3">
      <c r="A986" s="189" t="s">
        <v>493</v>
      </c>
      <c r="B986" s="197" t="str">
        <f t="shared" si="20"/>
        <v>4612</v>
      </c>
      <c r="C986" s="199" t="s">
        <v>494</v>
      </c>
      <c r="D986" s="174">
        <v>1360198.08</v>
      </c>
      <c r="E986" s="174">
        <v>0</v>
      </c>
      <c r="F986" s="174">
        <v>1360198.08</v>
      </c>
      <c r="G986" s="174">
        <v>0</v>
      </c>
      <c r="H986" s="190">
        <v>1360198.08</v>
      </c>
      <c r="I986" s="85"/>
    </row>
    <row r="987" spans="1:9" ht="15.6" x14ac:dyDescent="0.3">
      <c r="A987" s="189" t="s">
        <v>495</v>
      </c>
      <c r="B987" s="197" t="str">
        <f t="shared" si="20"/>
        <v>4711</v>
      </c>
      <c r="C987" s="199" t="s">
        <v>496</v>
      </c>
      <c r="D987" s="174">
        <v>93661.43</v>
      </c>
      <c r="E987" s="174">
        <v>0</v>
      </c>
      <c r="F987" s="174">
        <v>93661.43</v>
      </c>
      <c r="G987" s="174">
        <v>0</v>
      </c>
      <c r="H987" s="190">
        <v>93661.43</v>
      </c>
      <c r="I987" s="85"/>
    </row>
    <row r="988" spans="1:9" ht="15.6" x14ac:dyDescent="0.3">
      <c r="A988" s="189" t="s">
        <v>497</v>
      </c>
      <c r="B988" s="197" t="str">
        <f t="shared" si="20"/>
        <v>4815</v>
      </c>
      <c r="C988" s="199" t="s">
        <v>498</v>
      </c>
      <c r="D988" s="174">
        <v>367955.51</v>
      </c>
      <c r="E988" s="174">
        <v>0</v>
      </c>
      <c r="F988" s="174">
        <v>367955.51</v>
      </c>
      <c r="G988" s="174">
        <v>0</v>
      </c>
      <c r="H988" s="190">
        <v>367955.51</v>
      </c>
      <c r="I988" s="85"/>
    </row>
    <row r="989" spans="1:9" ht="15.6" x14ac:dyDescent="0.3">
      <c r="A989" s="189" t="s">
        <v>499</v>
      </c>
      <c r="B989" s="197" t="str">
        <f t="shared" si="20"/>
        <v>4949</v>
      </c>
      <c r="C989" s="199" t="s">
        <v>500</v>
      </c>
      <c r="D989" s="174">
        <v>0</v>
      </c>
      <c r="E989" s="174">
        <v>0</v>
      </c>
      <c r="F989" s="174">
        <v>0</v>
      </c>
      <c r="G989" s="174">
        <v>0</v>
      </c>
      <c r="H989" s="190">
        <v>0</v>
      </c>
      <c r="I989" s="85"/>
    </row>
    <row r="990" spans="1:9" ht="15.6" x14ac:dyDescent="0.3">
      <c r="A990" s="189" t="s">
        <v>501</v>
      </c>
      <c r="B990" s="197" t="str">
        <f t="shared" si="20"/>
        <v>5019A</v>
      </c>
      <c r="C990" s="199" t="s">
        <v>502</v>
      </c>
      <c r="D990" s="174">
        <v>25031651.149999999</v>
      </c>
      <c r="E990" s="174">
        <v>0</v>
      </c>
      <c r="F990" s="174">
        <v>25031651.149999999</v>
      </c>
      <c r="G990" s="174">
        <v>38222.1</v>
      </c>
      <c r="H990" s="190">
        <v>25069873.25</v>
      </c>
      <c r="I990" s="85"/>
    </row>
    <row r="991" spans="1:9" ht="15.6" x14ac:dyDescent="0.3">
      <c r="A991" s="189" t="s">
        <v>503</v>
      </c>
      <c r="B991" s="197" t="str">
        <f t="shared" si="20"/>
        <v>5119A</v>
      </c>
      <c r="C991" s="199" t="s">
        <v>504</v>
      </c>
      <c r="D991" s="174">
        <v>26370928.470000003</v>
      </c>
      <c r="E991" s="174">
        <v>0</v>
      </c>
      <c r="F991" s="174">
        <v>26370928.470000003</v>
      </c>
      <c r="G991" s="174">
        <v>0</v>
      </c>
      <c r="H991" s="190">
        <v>26370928.470000003</v>
      </c>
      <c r="I991" s="85"/>
    </row>
    <row r="992" spans="1:9" ht="15.6" x14ac:dyDescent="0.3">
      <c r="A992" s="189" t="s">
        <v>505</v>
      </c>
      <c r="B992" s="197" t="str">
        <f t="shared" si="20"/>
        <v>5219A</v>
      </c>
      <c r="C992" s="199" t="s">
        <v>506</v>
      </c>
      <c r="D992" s="174">
        <v>1245164.49</v>
      </c>
      <c r="E992" s="174">
        <v>0</v>
      </c>
      <c r="F992" s="174">
        <v>1245164.49</v>
      </c>
      <c r="G992" s="174">
        <v>0</v>
      </c>
      <c r="H992" s="190">
        <v>1245164.49</v>
      </c>
      <c r="I992" s="85"/>
    </row>
    <row r="993" spans="1:9" ht="15.6" x14ac:dyDescent="0.3">
      <c r="A993" s="189" t="s">
        <v>507</v>
      </c>
      <c r="B993" s="197" t="str">
        <f t="shared" si="20"/>
        <v>5319A</v>
      </c>
      <c r="C993" s="199" t="s">
        <v>508</v>
      </c>
      <c r="D993" s="174">
        <v>5277231.05</v>
      </c>
      <c r="E993" s="174">
        <v>0</v>
      </c>
      <c r="F993" s="174">
        <v>5277231.05</v>
      </c>
      <c r="G993" s="174">
        <v>0</v>
      </c>
      <c r="H993" s="190">
        <v>5277231.05</v>
      </c>
      <c r="I993" s="85"/>
    </row>
    <row r="994" spans="1:9" ht="15.6" x14ac:dyDescent="0.3">
      <c r="A994" s="189" t="s">
        <v>270</v>
      </c>
      <c r="B994" s="197" t="str">
        <f t="shared" si="20"/>
        <v>5438</v>
      </c>
      <c r="C994" s="199" t="s">
        <v>509</v>
      </c>
      <c r="D994" s="174">
        <v>28995.11</v>
      </c>
      <c r="E994" s="174">
        <v>0</v>
      </c>
      <c r="F994" s="174">
        <v>28995.11</v>
      </c>
      <c r="G994" s="174">
        <v>0</v>
      </c>
      <c r="H994" s="190">
        <v>28995.11</v>
      </c>
      <c r="I994" s="85"/>
    </row>
    <row r="995" spans="1:9" ht="15.6" x14ac:dyDescent="0.3">
      <c r="A995" s="189" t="s">
        <v>264</v>
      </c>
      <c r="B995" s="197" t="str">
        <f t="shared" si="20"/>
        <v>5526</v>
      </c>
      <c r="C995" s="199" t="s">
        <v>510</v>
      </c>
      <c r="D995" s="174">
        <v>1960139.47</v>
      </c>
      <c r="E995" s="174">
        <v>0</v>
      </c>
      <c r="F995" s="174">
        <v>1960139.47</v>
      </c>
      <c r="G995" s="174">
        <v>0</v>
      </c>
      <c r="H995" s="190">
        <v>1960139.47</v>
      </c>
      <c r="I995" s="85"/>
    </row>
    <row r="996" spans="1:9" ht="15.6" x14ac:dyDescent="0.3">
      <c r="A996" s="189" t="s">
        <v>276</v>
      </c>
      <c r="B996" s="197" t="str">
        <f t="shared" si="20"/>
        <v>5719A</v>
      </c>
      <c r="C996" s="199" t="s">
        <v>511</v>
      </c>
      <c r="D996" s="174">
        <v>0</v>
      </c>
      <c r="E996" s="174">
        <v>0</v>
      </c>
      <c r="F996" s="174">
        <v>0</v>
      </c>
      <c r="G996" s="174">
        <v>0</v>
      </c>
      <c r="H996" s="190">
        <v>0</v>
      </c>
      <c r="I996" s="85"/>
    </row>
    <row r="997" spans="1:9" ht="15.6" x14ac:dyDescent="0.3">
      <c r="A997" s="189" t="s">
        <v>512</v>
      </c>
      <c r="B997" s="197" t="str">
        <f t="shared" si="20"/>
        <v>5819A</v>
      </c>
      <c r="C997" s="199" t="s">
        <v>513</v>
      </c>
      <c r="D997" s="174">
        <v>0</v>
      </c>
      <c r="E997" s="174">
        <v>0</v>
      </c>
      <c r="F997" s="174">
        <v>0</v>
      </c>
      <c r="G997" s="174">
        <v>0</v>
      </c>
      <c r="H997" s="190">
        <v>0</v>
      </c>
      <c r="I997" s="85"/>
    </row>
    <row r="998" spans="1:9" ht="15.6" x14ac:dyDescent="0.3">
      <c r="A998" s="189" t="s">
        <v>512</v>
      </c>
      <c r="B998" s="197" t="str">
        <f t="shared" si="20"/>
        <v>5829</v>
      </c>
      <c r="C998" s="199" t="s">
        <v>514</v>
      </c>
      <c r="D998" s="174">
        <v>0</v>
      </c>
      <c r="E998" s="174">
        <v>0</v>
      </c>
      <c r="F998" s="174">
        <v>0</v>
      </c>
      <c r="G998" s="174">
        <v>0</v>
      </c>
      <c r="H998" s="190">
        <v>0</v>
      </c>
      <c r="I998" s="85"/>
    </row>
    <row r="999" spans="1:9" ht="15.6" x14ac:dyDescent="0.3">
      <c r="A999" s="189" t="s">
        <v>515</v>
      </c>
      <c r="B999" s="197" t="str">
        <f t="shared" si="20"/>
        <v>5919A</v>
      </c>
      <c r="C999" s="199" t="s">
        <v>516</v>
      </c>
      <c r="D999" s="174">
        <v>0</v>
      </c>
      <c r="E999" s="174">
        <v>0</v>
      </c>
      <c r="F999" s="174">
        <v>0</v>
      </c>
      <c r="G999" s="174">
        <v>0</v>
      </c>
      <c r="H999" s="190">
        <v>0</v>
      </c>
      <c r="I999" s="85"/>
    </row>
    <row r="1000" spans="1:9" ht="15.6" x14ac:dyDescent="0.3">
      <c r="A1000" s="189" t="s">
        <v>274</v>
      </c>
      <c r="B1000" s="197" t="str">
        <f t="shared" si="20"/>
        <v>6019A</v>
      </c>
      <c r="C1000" s="177" t="s">
        <v>517</v>
      </c>
      <c r="D1000" s="174">
        <v>1676715.5699999998</v>
      </c>
      <c r="E1000" s="174">
        <v>0</v>
      </c>
      <c r="F1000" s="174">
        <v>1676715.5699999998</v>
      </c>
      <c r="G1000" s="174">
        <v>0</v>
      </c>
      <c r="H1000" s="190">
        <v>1676715.5699999998</v>
      </c>
      <c r="I1000" s="85"/>
    </row>
    <row r="1001" spans="1:9" ht="15.6" x14ac:dyDescent="0.3">
      <c r="A1001" s="189" t="s">
        <v>518</v>
      </c>
      <c r="B1001" s="197" t="str">
        <f t="shared" si="20"/>
        <v>6119A</v>
      </c>
      <c r="C1001" s="177" t="s">
        <v>519</v>
      </c>
      <c r="D1001" s="174">
        <v>1431676.77</v>
      </c>
      <c r="E1001" s="174">
        <v>0</v>
      </c>
      <c r="F1001" s="174">
        <v>1431676.77</v>
      </c>
      <c r="G1001" s="174">
        <v>0</v>
      </c>
      <c r="H1001" s="190">
        <v>1431676.77</v>
      </c>
      <c r="I1001" s="85"/>
    </row>
    <row r="1002" spans="1:9" ht="15.6" x14ac:dyDescent="0.3">
      <c r="A1002" s="189" t="s">
        <v>520</v>
      </c>
      <c r="B1002" s="197" t="str">
        <f t="shared" si="20"/>
        <v>6249</v>
      </c>
      <c r="C1002" s="199" t="s">
        <v>521</v>
      </c>
      <c r="D1002" s="174">
        <v>157444.29</v>
      </c>
      <c r="E1002" s="174">
        <v>0</v>
      </c>
      <c r="F1002" s="174">
        <v>157444.29</v>
      </c>
      <c r="G1002" s="174">
        <v>0</v>
      </c>
      <c r="H1002" s="190">
        <v>157444.29</v>
      </c>
      <c r="I1002" s="85"/>
    </row>
    <row r="1003" spans="1:9" ht="15.6" x14ac:dyDescent="0.3">
      <c r="A1003" s="189" t="s">
        <v>522</v>
      </c>
      <c r="B1003" s="197" t="str">
        <f t="shared" si="20"/>
        <v>6329</v>
      </c>
      <c r="C1003" s="199" t="s">
        <v>523</v>
      </c>
      <c r="D1003" s="174">
        <v>140422.96</v>
      </c>
      <c r="E1003" s="174">
        <v>0</v>
      </c>
      <c r="F1003" s="174">
        <v>140422.96</v>
      </c>
      <c r="G1003" s="174">
        <v>0</v>
      </c>
      <c r="H1003" s="190">
        <v>140422.96</v>
      </c>
      <c r="I1003" s="85"/>
    </row>
    <row r="1004" spans="1:9" ht="15.6" x14ac:dyDescent="0.3">
      <c r="A1004" s="189" t="s">
        <v>524</v>
      </c>
      <c r="B1004" s="197" t="str">
        <f t="shared" ref="B1004:B1036" si="21">C1004</f>
        <v>6407</v>
      </c>
      <c r="C1004" s="199" t="s">
        <v>525</v>
      </c>
      <c r="D1004" s="174">
        <v>68809.38</v>
      </c>
      <c r="E1004" s="174">
        <v>0</v>
      </c>
      <c r="F1004" s="174">
        <v>68809.38</v>
      </c>
      <c r="G1004" s="174">
        <v>9756904.2799999993</v>
      </c>
      <c r="H1004" s="190">
        <v>9825713.6600000001</v>
      </c>
      <c r="I1004" s="85"/>
    </row>
    <row r="1005" spans="1:9" ht="15.6" x14ac:dyDescent="0.3">
      <c r="A1005" s="189" t="s">
        <v>526</v>
      </c>
      <c r="B1005" s="197" t="str">
        <f t="shared" si="21"/>
        <v>6519A</v>
      </c>
      <c r="C1005" s="199" t="s">
        <v>527</v>
      </c>
      <c r="D1005" s="174">
        <v>0</v>
      </c>
      <c r="E1005" s="174">
        <v>0</v>
      </c>
      <c r="F1005" s="174">
        <v>0</v>
      </c>
      <c r="G1005" s="174">
        <v>0</v>
      </c>
      <c r="H1005" s="190">
        <v>0</v>
      </c>
      <c r="I1005" s="85"/>
    </row>
    <row r="1006" spans="1:9" ht="15.6" x14ac:dyDescent="0.3">
      <c r="A1006" s="189" t="s">
        <v>528</v>
      </c>
      <c r="B1006" s="197" t="str">
        <f t="shared" si="21"/>
        <v>6619A</v>
      </c>
      <c r="C1006" s="199" t="s">
        <v>529</v>
      </c>
      <c r="D1006" s="174">
        <v>118556.45</v>
      </c>
      <c r="E1006" s="174">
        <v>0</v>
      </c>
      <c r="F1006" s="174">
        <v>118556.45</v>
      </c>
      <c r="G1006" s="174">
        <v>0</v>
      </c>
      <c r="H1006" s="190">
        <v>118556.45</v>
      </c>
      <c r="I1006" s="85"/>
    </row>
    <row r="1007" spans="1:9" ht="15.6" x14ac:dyDescent="0.3">
      <c r="A1007" s="189" t="s">
        <v>530</v>
      </c>
      <c r="B1007" s="197" t="str">
        <f t="shared" si="21"/>
        <v>6709A</v>
      </c>
      <c r="C1007" s="199" t="s">
        <v>531</v>
      </c>
      <c r="D1007" s="174">
        <v>86358.87</v>
      </c>
      <c r="E1007" s="174">
        <v>0</v>
      </c>
      <c r="F1007" s="174">
        <v>86358.87</v>
      </c>
      <c r="G1007" s="174">
        <v>0</v>
      </c>
      <c r="H1007" s="190">
        <v>86358.87</v>
      </c>
      <c r="I1007" s="85"/>
    </row>
    <row r="1008" spans="1:9" ht="15.6" x14ac:dyDescent="0.3">
      <c r="A1008" s="189" t="s">
        <v>530</v>
      </c>
      <c r="B1008" s="197" t="str">
        <f t="shared" si="21"/>
        <v>6733</v>
      </c>
      <c r="C1008" s="199" t="s">
        <v>532</v>
      </c>
      <c r="D1008" s="174">
        <v>6146.11</v>
      </c>
      <c r="E1008" s="174">
        <v>0</v>
      </c>
      <c r="F1008" s="174">
        <v>6146.11</v>
      </c>
      <c r="G1008" s="174">
        <v>0</v>
      </c>
      <c r="H1008" s="190">
        <v>6146.11</v>
      </c>
      <c r="I1008" s="85"/>
    </row>
    <row r="1009" spans="1:9" ht="15.6" x14ac:dyDescent="0.3">
      <c r="A1009" s="189" t="s">
        <v>533</v>
      </c>
      <c r="B1009" s="197">
        <f t="shared" si="21"/>
        <v>6840</v>
      </c>
      <c r="C1009" s="199">
        <v>6840</v>
      </c>
      <c r="D1009" s="174">
        <v>51882.22</v>
      </c>
      <c r="E1009" s="174">
        <v>0</v>
      </c>
      <c r="F1009" s="174">
        <v>51882.22</v>
      </c>
      <c r="G1009" s="174">
        <v>0</v>
      </c>
      <c r="H1009" s="190">
        <v>51882.22</v>
      </c>
      <c r="I1009" s="85"/>
    </row>
    <row r="1010" spans="1:9" ht="15.6" x14ac:dyDescent="0.3">
      <c r="A1010" s="189" t="s">
        <v>592</v>
      </c>
      <c r="B1010" s="197">
        <f t="shared" si="21"/>
        <v>6940</v>
      </c>
      <c r="C1010" s="199">
        <v>6940</v>
      </c>
      <c r="D1010" s="174">
        <v>1390.4</v>
      </c>
      <c r="E1010" s="174">
        <v>0</v>
      </c>
      <c r="F1010" s="174">
        <v>1390.4</v>
      </c>
      <c r="G1010" s="174">
        <v>0</v>
      </c>
      <c r="H1010" s="190">
        <v>1390.4</v>
      </c>
      <c r="I1010" s="85"/>
    </row>
    <row r="1011" spans="1:9" ht="15.6" x14ac:dyDescent="0.3">
      <c r="A1011" s="189" t="s">
        <v>535</v>
      </c>
      <c r="B1011" s="197" t="str">
        <f t="shared" si="21"/>
        <v>7208</v>
      </c>
      <c r="C1011" s="199" t="s">
        <v>536</v>
      </c>
      <c r="D1011" s="174">
        <v>205575.83000000002</v>
      </c>
      <c r="E1011" s="174">
        <v>0</v>
      </c>
      <c r="F1011" s="174">
        <v>205575.83000000002</v>
      </c>
      <c r="G1011" s="174">
        <v>0</v>
      </c>
      <c r="H1011" s="190">
        <v>205575.83000000002</v>
      </c>
      <c r="I1011" s="85"/>
    </row>
    <row r="1012" spans="1:9" ht="15.6" x14ac:dyDescent="0.3">
      <c r="A1012" s="189" t="s">
        <v>347</v>
      </c>
      <c r="B1012" s="197" t="str">
        <f t="shared" si="21"/>
        <v>7305A</v>
      </c>
      <c r="C1012" s="199" t="s">
        <v>537</v>
      </c>
      <c r="D1012" s="174">
        <v>0</v>
      </c>
      <c r="E1012" s="174">
        <v>0</v>
      </c>
      <c r="F1012" s="174">
        <v>0</v>
      </c>
      <c r="G1012" s="174">
        <v>0</v>
      </c>
      <c r="H1012" s="190">
        <v>0</v>
      </c>
      <c r="I1012" s="85"/>
    </row>
    <row r="1013" spans="1:9" ht="15.6" x14ac:dyDescent="0.3">
      <c r="A1013" s="189" t="s">
        <v>538</v>
      </c>
      <c r="B1013" s="197" t="str">
        <f t="shared" si="21"/>
        <v>7405A</v>
      </c>
      <c r="C1013" s="199" t="s">
        <v>539</v>
      </c>
      <c r="D1013" s="174">
        <v>2481111.41</v>
      </c>
      <c r="E1013" s="174">
        <v>0</v>
      </c>
      <c r="F1013" s="174">
        <v>2481111.41</v>
      </c>
      <c r="G1013" s="174">
        <v>0</v>
      </c>
      <c r="H1013" s="190">
        <v>2481111.41</v>
      </c>
      <c r="I1013" s="85"/>
    </row>
    <row r="1014" spans="1:9" ht="15.6" x14ac:dyDescent="0.3">
      <c r="A1014" s="189" t="s">
        <v>538</v>
      </c>
      <c r="B1014" s="197" t="str">
        <f t="shared" si="21"/>
        <v>7425</v>
      </c>
      <c r="C1014" s="199" t="s">
        <v>540</v>
      </c>
      <c r="D1014" s="174">
        <v>0</v>
      </c>
      <c r="E1014" s="174">
        <v>0</v>
      </c>
      <c r="F1014" s="174">
        <v>0</v>
      </c>
      <c r="G1014" s="174">
        <v>0</v>
      </c>
      <c r="H1014" s="190">
        <v>0</v>
      </c>
      <c r="I1014" s="85"/>
    </row>
    <row r="1015" spans="1:9" ht="15.6" x14ac:dyDescent="0.3">
      <c r="A1015" s="189" t="s">
        <v>541</v>
      </c>
      <c r="B1015" s="197" t="str">
        <f t="shared" si="21"/>
        <v>7538</v>
      </c>
      <c r="C1015" s="177" t="s">
        <v>542</v>
      </c>
      <c r="D1015" s="174">
        <v>256553.76</v>
      </c>
      <c r="E1015" s="174">
        <v>0</v>
      </c>
      <c r="F1015" s="174">
        <v>256553.76</v>
      </c>
      <c r="G1015" s="174">
        <v>0</v>
      </c>
      <c r="H1015" s="190">
        <v>256553.76</v>
      </c>
      <c r="I1015" s="85"/>
    </row>
    <row r="1016" spans="1:9" ht="15.6" x14ac:dyDescent="0.3">
      <c r="A1016" s="189" t="s">
        <v>541</v>
      </c>
      <c r="B1016" s="197" t="str">
        <f t="shared" si="21"/>
        <v>7525</v>
      </c>
      <c r="C1016" s="177" t="s">
        <v>543</v>
      </c>
      <c r="D1016" s="174">
        <v>0</v>
      </c>
      <c r="E1016" s="174">
        <v>0</v>
      </c>
      <c r="F1016" s="174">
        <v>0</v>
      </c>
      <c r="G1016" s="174">
        <v>0</v>
      </c>
      <c r="H1016" s="190">
        <v>0</v>
      </c>
      <c r="I1016" s="85"/>
    </row>
    <row r="1017" spans="1:9" ht="15.6" x14ac:dyDescent="0.3">
      <c r="A1017" s="189" t="s">
        <v>544</v>
      </c>
      <c r="B1017" s="197" t="str">
        <f t="shared" si="21"/>
        <v>7932</v>
      </c>
      <c r="C1017" s="199" t="s">
        <v>545</v>
      </c>
      <c r="D1017" s="174">
        <v>24583.53</v>
      </c>
      <c r="E1017" s="174">
        <v>0</v>
      </c>
      <c r="F1017" s="174">
        <v>24583.53</v>
      </c>
      <c r="G1017" s="174">
        <v>0</v>
      </c>
      <c r="H1017" s="190">
        <v>24583.53</v>
      </c>
      <c r="I1017" s="85"/>
    </row>
    <row r="1018" spans="1:9" ht="15.6" x14ac:dyDescent="0.3">
      <c r="A1018" s="189" t="s">
        <v>546</v>
      </c>
      <c r="B1018" s="197">
        <f t="shared" si="21"/>
        <v>8040</v>
      </c>
      <c r="C1018" s="199">
        <v>8040</v>
      </c>
      <c r="D1018" s="174">
        <v>1372.03</v>
      </c>
      <c r="E1018" s="174">
        <v>0</v>
      </c>
      <c r="F1018" s="174">
        <v>1372.03</v>
      </c>
      <c r="G1018" s="174">
        <v>0</v>
      </c>
      <c r="H1018" s="190">
        <v>1372.03</v>
      </c>
      <c r="I1018" s="85"/>
    </row>
    <row r="1019" spans="1:9" ht="15.6" x14ac:dyDescent="0.3">
      <c r="A1019" s="189" t="s">
        <v>548</v>
      </c>
      <c r="B1019" s="197" t="str">
        <f t="shared" si="21"/>
        <v>8132</v>
      </c>
      <c r="C1019" s="199" t="s">
        <v>549</v>
      </c>
      <c r="D1019" s="174">
        <v>2382.6899999999996</v>
      </c>
      <c r="E1019" s="174">
        <v>0</v>
      </c>
      <c r="F1019" s="174">
        <v>2382.6899999999996</v>
      </c>
      <c r="G1019" s="174">
        <v>0</v>
      </c>
      <c r="H1019" s="190">
        <v>2382.6899999999996</v>
      </c>
      <c r="I1019" s="85"/>
    </row>
    <row r="1020" spans="1:9" ht="15.6" x14ac:dyDescent="0.3">
      <c r="A1020" s="189" t="s">
        <v>550</v>
      </c>
      <c r="B1020" s="197" t="str">
        <f t="shared" si="21"/>
        <v>8340</v>
      </c>
      <c r="C1020" s="199" t="s">
        <v>551</v>
      </c>
      <c r="D1020" s="174">
        <v>361.50000000000006</v>
      </c>
      <c r="E1020" s="174">
        <v>0</v>
      </c>
      <c r="F1020" s="174">
        <v>361.50000000000006</v>
      </c>
      <c r="G1020" s="174">
        <v>0</v>
      </c>
      <c r="H1020" s="190">
        <v>361.50000000000006</v>
      </c>
      <c r="I1020" s="85"/>
    </row>
    <row r="1021" spans="1:9" ht="15.6" x14ac:dyDescent="0.3">
      <c r="A1021" s="189" t="s">
        <v>333</v>
      </c>
      <c r="B1021" s="197" t="str">
        <f t="shared" si="21"/>
        <v>8440</v>
      </c>
      <c r="C1021" s="199" t="s">
        <v>552</v>
      </c>
      <c r="D1021" s="174">
        <v>301.2</v>
      </c>
      <c r="E1021" s="174">
        <v>0</v>
      </c>
      <c r="F1021" s="174">
        <v>301.2</v>
      </c>
      <c r="G1021" s="174">
        <v>0</v>
      </c>
      <c r="H1021" s="190">
        <v>301.2</v>
      </c>
      <c r="I1021" s="85"/>
    </row>
    <row r="1022" spans="1:9" ht="15.6" x14ac:dyDescent="0.3">
      <c r="A1022" s="189" t="s">
        <v>553</v>
      </c>
      <c r="B1022" s="197" t="str">
        <f t="shared" si="21"/>
        <v>8809A</v>
      </c>
      <c r="C1022" s="199" t="s">
        <v>554</v>
      </c>
      <c r="D1022" s="174">
        <v>61378.09</v>
      </c>
      <c r="E1022" s="174">
        <v>0</v>
      </c>
      <c r="F1022" s="174">
        <v>61378.09</v>
      </c>
      <c r="G1022" s="174">
        <v>0</v>
      </c>
      <c r="H1022" s="190">
        <v>61378.09</v>
      </c>
      <c r="I1022" s="85"/>
    </row>
    <row r="1023" spans="1:9" ht="15.6" x14ac:dyDescent="0.3">
      <c r="A1023" s="189" t="s">
        <v>555</v>
      </c>
      <c r="B1023" s="197" t="str">
        <f t="shared" si="21"/>
        <v>9040</v>
      </c>
      <c r="C1023" s="177" t="s">
        <v>556</v>
      </c>
      <c r="D1023" s="174">
        <v>0</v>
      </c>
      <c r="E1023" s="174">
        <v>0</v>
      </c>
      <c r="F1023" s="174">
        <v>0</v>
      </c>
      <c r="G1023" s="174">
        <v>0</v>
      </c>
      <c r="H1023" s="190">
        <v>0</v>
      </c>
      <c r="I1023" s="85"/>
    </row>
    <row r="1024" spans="1:9" ht="15.6" x14ac:dyDescent="0.3">
      <c r="A1024" s="189" t="s">
        <v>557</v>
      </c>
      <c r="B1024" s="197" t="str">
        <f t="shared" si="21"/>
        <v>9201A</v>
      </c>
      <c r="C1024" s="177" t="s">
        <v>558</v>
      </c>
      <c r="D1024" s="174">
        <v>289812.39</v>
      </c>
      <c r="E1024" s="174">
        <v>0</v>
      </c>
      <c r="F1024" s="174">
        <v>289812.39</v>
      </c>
      <c r="G1024" s="174">
        <v>0</v>
      </c>
      <c r="H1024" s="190">
        <v>289812.39</v>
      </c>
      <c r="I1024" s="85"/>
    </row>
    <row r="1025" spans="1:9" ht="15.6" x14ac:dyDescent="0.3">
      <c r="A1025" s="189" t="s">
        <v>559</v>
      </c>
      <c r="B1025" s="197" t="str">
        <f t="shared" si="21"/>
        <v>9301A</v>
      </c>
      <c r="C1025" s="177" t="s">
        <v>560</v>
      </c>
      <c r="D1025" s="174">
        <v>10006.719999999999</v>
      </c>
      <c r="E1025" s="174">
        <v>0</v>
      </c>
      <c r="F1025" s="174">
        <v>10006.719999999999</v>
      </c>
      <c r="G1025" s="174">
        <v>0</v>
      </c>
      <c r="H1025" s="190">
        <v>10006.719999999999</v>
      </c>
      <c r="I1025" s="85"/>
    </row>
    <row r="1026" spans="1:9" ht="15.6" x14ac:dyDescent="0.3">
      <c r="A1026" s="189" t="s">
        <v>561</v>
      </c>
      <c r="B1026" s="197" t="str">
        <f t="shared" si="21"/>
        <v>9449</v>
      </c>
      <c r="C1026" s="177" t="s">
        <v>562</v>
      </c>
      <c r="D1026" s="174">
        <v>24866.41</v>
      </c>
      <c r="E1026" s="174">
        <v>0</v>
      </c>
      <c r="F1026" s="174">
        <v>24866.41</v>
      </c>
      <c r="G1026" s="174">
        <v>0</v>
      </c>
      <c r="H1026" s="190">
        <v>24866.41</v>
      </c>
      <c r="I1026" s="85"/>
    </row>
    <row r="1027" spans="1:9" ht="15.6" x14ac:dyDescent="0.3">
      <c r="A1027" s="189" t="s">
        <v>563</v>
      </c>
      <c r="B1027" s="197" t="str">
        <f t="shared" si="21"/>
        <v>9618A</v>
      </c>
      <c r="C1027" s="177" t="s">
        <v>564</v>
      </c>
      <c r="D1027" s="174">
        <v>0</v>
      </c>
      <c r="E1027" s="174">
        <v>0</v>
      </c>
      <c r="F1027" s="174">
        <v>0</v>
      </c>
      <c r="G1027" s="174">
        <v>0</v>
      </c>
      <c r="H1027" s="190">
        <v>0</v>
      </c>
      <c r="I1027" s="85"/>
    </row>
    <row r="1028" spans="1:9" ht="15.6" x14ac:dyDescent="0.3">
      <c r="A1028" s="189" t="s">
        <v>566</v>
      </c>
      <c r="B1028" s="197" t="str">
        <f t="shared" si="21"/>
        <v>9818A</v>
      </c>
      <c r="C1028" s="177" t="s">
        <v>565</v>
      </c>
      <c r="D1028" s="174">
        <v>308412601.44999999</v>
      </c>
      <c r="E1028" s="174">
        <v>-5156098.5699999928</v>
      </c>
      <c r="F1028" s="174">
        <v>303256502.88</v>
      </c>
      <c r="G1028" s="174">
        <v>0</v>
      </c>
      <c r="H1028" s="190">
        <v>303256502.88</v>
      </c>
      <c r="I1028" s="85"/>
    </row>
    <row r="1029" spans="1:9" ht="15.6" x14ac:dyDescent="0.3">
      <c r="A1029" s="189" t="s">
        <v>567</v>
      </c>
      <c r="B1029" s="197" t="str">
        <f t="shared" si="21"/>
        <v>BB49</v>
      </c>
      <c r="C1029" s="177" t="s">
        <v>568</v>
      </c>
      <c r="D1029" s="174"/>
      <c r="E1029" s="174">
        <v>0</v>
      </c>
      <c r="F1029" s="174">
        <v>0</v>
      </c>
      <c r="G1029" s="174">
        <v>0</v>
      </c>
      <c r="H1029" s="190">
        <v>0</v>
      </c>
      <c r="I1029" s="85"/>
    </row>
    <row r="1030" spans="1:9" ht="15.6" x14ac:dyDescent="0.3">
      <c r="A1030" s="189" t="s">
        <v>569</v>
      </c>
      <c r="B1030" s="197" t="str">
        <f t="shared" si="21"/>
        <v>AA</v>
      </c>
      <c r="C1030" s="175" t="s">
        <v>570</v>
      </c>
      <c r="D1030" s="174" t="s">
        <v>397</v>
      </c>
      <c r="E1030" s="174">
        <v>0</v>
      </c>
      <c r="F1030" s="174">
        <v>0</v>
      </c>
      <c r="G1030" s="174">
        <v>0</v>
      </c>
      <c r="H1030" s="190">
        <v>0</v>
      </c>
      <c r="I1030" s="85"/>
    </row>
    <row r="1031" spans="1:9" ht="15.6" x14ac:dyDescent="0.3">
      <c r="A1031" s="189" t="s">
        <v>571</v>
      </c>
      <c r="B1031" s="197" t="str">
        <f t="shared" si="21"/>
        <v>BB</v>
      </c>
      <c r="C1031" s="175" t="s">
        <v>587</v>
      </c>
      <c r="D1031" s="174"/>
      <c r="E1031" s="174">
        <v>0</v>
      </c>
      <c r="F1031" s="174">
        <v>0</v>
      </c>
      <c r="G1031" s="174">
        <v>46574.97</v>
      </c>
      <c r="H1031" s="190">
        <v>46574.97</v>
      </c>
      <c r="I1031" s="85"/>
    </row>
    <row r="1032" spans="1:9" ht="15.6" x14ac:dyDescent="0.3">
      <c r="A1032" s="189" t="s">
        <v>572</v>
      </c>
      <c r="B1032" s="197" t="str">
        <f t="shared" si="21"/>
        <v>CC</v>
      </c>
      <c r="C1032" s="175" t="s">
        <v>588</v>
      </c>
      <c r="D1032" s="174"/>
      <c r="E1032" s="174">
        <v>0</v>
      </c>
      <c r="F1032" s="174">
        <v>0</v>
      </c>
      <c r="G1032" s="174">
        <v>18685669.899999999</v>
      </c>
      <c r="H1032" s="190">
        <v>18685669.899999999</v>
      </c>
      <c r="I1032" s="85"/>
    </row>
    <row r="1033" spans="1:9" ht="15.6" x14ac:dyDescent="0.3">
      <c r="A1033" s="189" t="s">
        <v>299</v>
      </c>
      <c r="B1033" s="197" t="str">
        <f t="shared" si="21"/>
        <v>DD</v>
      </c>
      <c r="C1033" s="175" t="s">
        <v>589</v>
      </c>
      <c r="D1033" s="174"/>
      <c r="E1033" s="174">
        <v>0</v>
      </c>
      <c r="F1033" s="174">
        <v>0</v>
      </c>
      <c r="G1033" s="174">
        <v>1398062.5</v>
      </c>
      <c r="H1033" s="190">
        <v>1398062.5</v>
      </c>
      <c r="I1033" s="85"/>
    </row>
    <row r="1034" spans="1:9" ht="15.6" x14ac:dyDescent="0.3">
      <c r="A1034" s="189" t="s">
        <v>300</v>
      </c>
      <c r="B1034" s="197" t="str">
        <f t="shared" si="21"/>
        <v>QQ</v>
      </c>
      <c r="C1034" s="177" t="s">
        <v>573</v>
      </c>
      <c r="D1034" s="174"/>
      <c r="E1034" s="174">
        <v>0</v>
      </c>
      <c r="F1034" s="174">
        <v>0</v>
      </c>
      <c r="G1034" s="174">
        <v>0</v>
      </c>
      <c r="H1034" s="190">
        <v>0</v>
      </c>
      <c r="I1034" s="85"/>
    </row>
    <row r="1035" spans="1:9" ht="15.6" x14ac:dyDescent="0.3">
      <c r="A1035" s="189" t="s">
        <v>574</v>
      </c>
      <c r="B1035" s="197" t="str">
        <f t="shared" si="21"/>
        <v>EE</v>
      </c>
      <c r="C1035" s="175" t="s">
        <v>590</v>
      </c>
      <c r="D1035" s="174"/>
      <c r="E1035" s="174">
        <v>0</v>
      </c>
      <c r="F1035" s="174">
        <v>0</v>
      </c>
      <c r="G1035" s="174">
        <v>0</v>
      </c>
      <c r="H1035" s="190">
        <v>0</v>
      </c>
      <c r="I1035" s="85"/>
    </row>
    <row r="1036" spans="1:9" ht="15.6" x14ac:dyDescent="0.3">
      <c r="A1036" s="189" t="s">
        <v>575</v>
      </c>
      <c r="B1036" s="197" t="str">
        <f t="shared" si="21"/>
        <v>RB</v>
      </c>
      <c r="C1036" s="175" t="s">
        <v>576</v>
      </c>
      <c r="D1036" s="174"/>
      <c r="E1036" s="174">
        <v>0</v>
      </c>
      <c r="F1036" s="174">
        <v>0</v>
      </c>
      <c r="G1036" s="174">
        <v>0</v>
      </c>
      <c r="H1036" s="190">
        <v>0</v>
      </c>
      <c r="I1036" s="85"/>
    </row>
    <row r="1037" spans="1:9" ht="15.6" x14ac:dyDescent="0.3">
      <c r="A1037" s="189"/>
      <c r="B1037" s="197"/>
      <c r="C1037" s="174"/>
      <c r="D1037" s="178" t="s">
        <v>577</v>
      </c>
      <c r="E1037" s="178" t="s">
        <v>577</v>
      </c>
      <c r="F1037" s="178" t="s">
        <v>577</v>
      </c>
      <c r="G1037" s="178" t="s">
        <v>577</v>
      </c>
      <c r="H1037" s="201" t="s">
        <v>577</v>
      </c>
      <c r="I1037" s="85"/>
    </row>
    <row r="1038" spans="1:9" ht="15.6" x14ac:dyDescent="0.3">
      <c r="A1038" s="189" t="s">
        <v>578</v>
      </c>
      <c r="B1038" s="197"/>
      <c r="C1038" s="195"/>
      <c r="D1038" s="174">
        <v>516572500.92000008</v>
      </c>
      <c r="E1038" s="174">
        <v>-5027773.0999999931</v>
      </c>
      <c r="F1038" s="174">
        <v>511544727.82000005</v>
      </c>
      <c r="G1038" s="174">
        <v>32955464.369999997</v>
      </c>
      <c r="H1038" s="190">
        <v>544500192.19000006</v>
      </c>
      <c r="I1038" s="85"/>
    </row>
    <row r="1039" spans="1:9" ht="15.6" x14ac:dyDescent="0.3">
      <c r="A1039" s="189"/>
      <c r="B1039" s="197"/>
      <c r="C1039" s="174"/>
      <c r="D1039" s="178" t="s">
        <v>397</v>
      </c>
      <c r="E1039" s="178" t="s">
        <v>397</v>
      </c>
      <c r="F1039" s="178" t="s">
        <v>397</v>
      </c>
      <c r="G1039" s="178" t="s">
        <v>397</v>
      </c>
      <c r="H1039" s="201" t="s">
        <v>397</v>
      </c>
      <c r="I1039" s="85"/>
    </row>
    <row r="1040" spans="1:9" ht="15.6" x14ac:dyDescent="0.3">
      <c r="A1040" s="189"/>
      <c r="B1040" s="197"/>
      <c r="C1040" s="174"/>
      <c r="D1040" s="174"/>
      <c r="E1040" s="174"/>
      <c r="F1040" s="174"/>
      <c r="G1040" s="174"/>
      <c r="H1040" s="190">
        <v>241243689.31000006</v>
      </c>
      <c r="I1040" s="85"/>
    </row>
    <row r="1041" spans="1:9" ht="15.6" x14ac:dyDescent="0.3">
      <c r="A1041" s="189"/>
      <c r="B1041" s="184"/>
      <c r="C1041" s="174"/>
      <c r="D1041" s="174"/>
      <c r="E1041" s="174"/>
      <c r="F1041" s="174"/>
      <c r="G1041" s="174"/>
      <c r="H1041" s="190"/>
      <c r="I1041" s="85"/>
    </row>
    <row r="1042" spans="1:9" ht="15.6" x14ac:dyDescent="0.3">
      <c r="A1042" s="189"/>
      <c r="B1042" s="184"/>
      <c r="C1042" s="174"/>
      <c r="D1042" s="174"/>
      <c r="E1042" s="174"/>
      <c r="F1042" s="174"/>
      <c r="G1042" s="174"/>
      <c r="H1042" s="190"/>
      <c r="I1042" s="85"/>
    </row>
    <row r="1043" spans="1:9" ht="15.6" x14ac:dyDescent="0.3">
      <c r="A1043" s="189"/>
      <c r="B1043" s="184"/>
      <c r="C1043" s="174"/>
      <c r="D1043" s="174"/>
      <c r="E1043" s="174"/>
      <c r="F1043" s="174"/>
      <c r="G1043" s="174"/>
      <c r="H1043" s="190"/>
      <c r="I1043" s="85"/>
    </row>
    <row r="1044" spans="1:9" ht="15.6" x14ac:dyDescent="0.3">
      <c r="A1044" s="189"/>
      <c r="B1044" s="184"/>
      <c r="C1044" s="174"/>
      <c r="D1044" s="174"/>
      <c r="E1044" s="174"/>
      <c r="F1044" s="174"/>
      <c r="G1044" s="174"/>
      <c r="H1044" s="190"/>
      <c r="I1044" s="85"/>
    </row>
    <row r="1045" spans="1:9" ht="16.2" thickBot="1" x14ac:dyDescent="0.35">
      <c r="A1045" s="202"/>
      <c r="B1045" s="203"/>
      <c r="C1045" s="204"/>
      <c r="D1045" s="204"/>
      <c r="E1045" s="204"/>
      <c r="F1045" s="204"/>
      <c r="G1045" s="204" t="s">
        <v>579</v>
      </c>
      <c r="H1045" s="205">
        <v>0</v>
      </c>
      <c r="I1045" s="85"/>
    </row>
    <row r="1047" spans="1:9" ht="15" thickBot="1" x14ac:dyDescent="0.35"/>
    <row r="1048" spans="1:9" ht="15.6" x14ac:dyDescent="0.3">
      <c r="A1048" s="185"/>
      <c r="B1048" s="186"/>
      <c r="C1048" s="187"/>
      <c r="D1048" s="187" t="s">
        <v>394</v>
      </c>
      <c r="E1048" s="187"/>
      <c r="F1048" s="187"/>
      <c r="G1048" s="187"/>
      <c r="H1048" s="188"/>
      <c r="I1048" s="85"/>
    </row>
    <row r="1049" spans="1:9" ht="15.6" x14ac:dyDescent="0.3">
      <c r="A1049" s="189"/>
      <c r="B1049" s="184"/>
      <c r="C1049" s="174"/>
      <c r="D1049" s="174" t="s">
        <v>395</v>
      </c>
      <c r="E1049" s="174"/>
      <c r="F1049" s="174"/>
      <c r="G1049" s="174"/>
      <c r="H1049" s="190"/>
      <c r="I1049" s="85"/>
    </row>
    <row r="1050" spans="1:9" ht="15.6" x14ac:dyDescent="0.3">
      <c r="A1050" s="189" t="s">
        <v>599</v>
      </c>
      <c r="B1050" s="184"/>
      <c r="C1050" s="174"/>
      <c r="D1050" s="174"/>
      <c r="E1050" s="179" t="s">
        <v>396</v>
      </c>
      <c r="F1050" s="174"/>
      <c r="G1050" s="174"/>
      <c r="H1050" s="190"/>
      <c r="I1050" s="85"/>
    </row>
    <row r="1051" spans="1:9" ht="15.6" x14ac:dyDescent="0.3">
      <c r="A1051" s="191" t="s">
        <v>397</v>
      </c>
      <c r="B1051" s="192"/>
      <c r="C1051" s="193" t="s">
        <v>397</v>
      </c>
      <c r="D1051" s="193" t="s">
        <v>397</v>
      </c>
      <c r="E1051" s="193" t="s">
        <v>397</v>
      </c>
      <c r="F1051" s="193" t="s">
        <v>397</v>
      </c>
      <c r="G1051" s="193" t="s">
        <v>397</v>
      </c>
      <c r="H1051" s="194" t="s">
        <v>397</v>
      </c>
      <c r="I1051" s="85"/>
    </row>
    <row r="1052" spans="1:9" ht="15.6" x14ac:dyDescent="0.3">
      <c r="A1052" s="189" t="s">
        <v>398</v>
      </c>
      <c r="B1052" s="184"/>
      <c r="C1052" s="195"/>
      <c r="D1052" s="176" t="s">
        <v>185</v>
      </c>
      <c r="E1052" s="176" t="s">
        <v>185</v>
      </c>
      <c r="F1052" s="176" t="s">
        <v>399</v>
      </c>
      <c r="G1052" s="176" t="s">
        <v>185</v>
      </c>
      <c r="H1052" s="196" t="s">
        <v>400</v>
      </c>
      <c r="I1052" s="85"/>
    </row>
    <row r="1053" spans="1:9" ht="15.6" x14ac:dyDescent="0.3">
      <c r="A1053" s="189"/>
      <c r="B1053" s="184"/>
      <c r="C1053" s="195"/>
      <c r="D1053" s="176" t="s">
        <v>401</v>
      </c>
      <c r="E1053" s="176" t="s">
        <v>402</v>
      </c>
      <c r="F1053" s="176" t="s">
        <v>402</v>
      </c>
      <c r="G1053" s="176" t="s">
        <v>403</v>
      </c>
      <c r="H1053" s="196" t="s">
        <v>404</v>
      </c>
      <c r="I1053" s="85"/>
    </row>
    <row r="1054" spans="1:9" ht="15.6" x14ac:dyDescent="0.3">
      <c r="A1054" s="189"/>
      <c r="B1054" s="184"/>
      <c r="C1054" s="195"/>
      <c r="D1054" s="176" t="s">
        <v>405</v>
      </c>
      <c r="E1054" s="176" t="s">
        <v>406</v>
      </c>
      <c r="F1054" s="174"/>
      <c r="G1054" s="176" t="s">
        <v>406</v>
      </c>
      <c r="H1054" s="196" t="s">
        <v>407</v>
      </c>
      <c r="I1054" s="85"/>
    </row>
    <row r="1055" spans="1:9" ht="15.6" x14ac:dyDescent="0.3">
      <c r="A1055" s="191" t="s">
        <v>397</v>
      </c>
      <c r="B1055" s="192"/>
      <c r="C1055" s="193" t="s">
        <v>397</v>
      </c>
      <c r="D1055" s="193" t="s">
        <v>397</v>
      </c>
      <c r="E1055" s="193" t="s">
        <v>397</v>
      </c>
      <c r="F1055" s="193" t="s">
        <v>397</v>
      </c>
      <c r="G1055" s="193" t="s">
        <v>397</v>
      </c>
      <c r="H1055" s="194" t="s">
        <v>397</v>
      </c>
      <c r="I1055" s="85"/>
    </row>
    <row r="1056" spans="1:9" ht="15.6" x14ac:dyDescent="0.3">
      <c r="A1056" s="189" t="s">
        <v>408</v>
      </c>
      <c r="B1056" s="197" t="str">
        <f>C1056</f>
        <v>00</v>
      </c>
      <c r="C1056" s="198" t="s">
        <v>409</v>
      </c>
      <c r="D1056" s="174"/>
      <c r="E1056" s="174">
        <v>166384.88</v>
      </c>
      <c r="F1056" s="174">
        <v>166384.88</v>
      </c>
      <c r="G1056" s="174">
        <v>0</v>
      </c>
      <c r="H1056" s="190">
        <v>166384.88</v>
      </c>
      <c r="I1056" s="85"/>
    </row>
    <row r="1057" spans="1:9" ht="15.6" x14ac:dyDescent="0.3">
      <c r="A1057" s="189" t="s">
        <v>410</v>
      </c>
      <c r="B1057" s="197" t="str">
        <f t="shared" ref="B1057:B1120" si="22">C1057</f>
        <v>0201A</v>
      </c>
      <c r="C1057" s="199" t="s">
        <v>411</v>
      </c>
      <c r="D1057" s="174">
        <v>8310980.1200000001</v>
      </c>
      <c r="E1057" s="174">
        <v>0</v>
      </c>
      <c r="F1057" s="174">
        <v>8310980.1200000001</v>
      </c>
      <c r="G1057" s="174">
        <v>0</v>
      </c>
      <c r="H1057" s="190">
        <v>8310980.1200000001</v>
      </c>
      <c r="I1057" s="85"/>
    </row>
    <row r="1058" spans="1:9" ht="15.6" x14ac:dyDescent="0.3">
      <c r="A1058" s="189" t="s">
        <v>410</v>
      </c>
      <c r="B1058" s="197" t="str">
        <f t="shared" si="22"/>
        <v>0237</v>
      </c>
      <c r="C1058" s="199" t="s">
        <v>412</v>
      </c>
      <c r="D1058" s="174">
        <v>210258.13</v>
      </c>
      <c r="E1058" s="174">
        <v>0</v>
      </c>
      <c r="F1058" s="174">
        <v>210258.13</v>
      </c>
      <c r="G1058" s="174">
        <v>0</v>
      </c>
      <c r="H1058" s="190">
        <v>210258.13</v>
      </c>
      <c r="I1058" s="85"/>
    </row>
    <row r="1059" spans="1:9" ht="15.6" x14ac:dyDescent="0.3">
      <c r="A1059" s="189" t="s">
        <v>413</v>
      </c>
      <c r="B1059" s="197" t="str">
        <f t="shared" si="22"/>
        <v>0302A</v>
      </c>
      <c r="C1059" s="199" t="s">
        <v>414</v>
      </c>
      <c r="D1059" s="174">
        <v>34224.400000000001</v>
      </c>
      <c r="E1059" s="174">
        <v>0</v>
      </c>
      <c r="F1059" s="174">
        <v>34224.400000000001</v>
      </c>
      <c r="G1059" s="174">
        <v>0</v>
      </c>
      <c r="H1059" s="190">
        <v>34224.400000000001</v>
      </c>
      <c r="I1059" s="85"/>
    </row>
    <row r="1060" spans="1:9" ht="15.6" x14ac:dyDescent="0.3">
      <c r="A1060" s="189" t="s">
        <v>415</v>
      </c>
      <c r="B1060" s="197" t="str">
        <f t="shared" si="22"/>
        <v>0410</v>
      </c>
      <c r="C1060" s="199" t="s">
        <v>416</v>
      </c>
      <c r="D1060" s="174">
        <v>449584.14</v>
      </c>
      <c r="E1060" s="174">
        <v>0</v>
      </c>
      <c r="F1060" s="174">
        <v>449584.14</v>
      </c>
      <c r="G1060" s="174">
        <v>0</v>
      </c>
      <c r="H1060" s="190">
        <v>449584.14</v>
      </c>
      <c r="I1060" s="85"/>
    </row>
    <row r="1061" spans="1:9" ht="15.6" x14ac:dyDescent="0.3">
      <c r="A1061" s="189" t="s">
        <v>417</v>
      </c>
      <c r="B1061" s="197" t="str">
        <f t="shared" si="22"/>
        <v>0519A</v>
      </c>
      <c r="C1061" s="177" t="s">
        <v>418</v>
      </c>
      <c r="D1061" s="174">
        <v>0</v>
      </c>
      <c r="E1061" s="174">
        <v>0</v>
      </c>
      <c r="F1061" s="174">
        <v>0</v>
      </c>
      <c r="G1061" s="174">
        <v>0</v>
      </c>
      <c r="H1061" s="190">
        <v>0</v>
      </c>
      <c r="I1061" s="85"/>
    </row>
    <row r="1062" spans="1:9" ht="15.6" x14ac:dyDescent="0.3">
      <c r="A1062" s="189" t="s">
        <v>419</v>
      </c>
      <c r="B1062" s="197" t="str">
        <f t="shared" si="22"/>
        <v>0602A</v>
      </c>
      <c r="C1062" s="199" t="s">
        <v>420</v>
      </c>
      <c r="D1062" s="174">
        <v>0</v>
      </c>
      <c r="E1062" s="174">
        <v>0</v>
      </c>
      <c r="F1062" s="174">
        <v>0</v>
      </c>
      <c r="G1062" s="174">
        <v>0</v>
      </c>
      <c r="H1062" s="190">
        <v>0</v>
      </c>
      <c r="I1062" s="85"/>
    </row>
    <row r="1063" spans="1:9" ht="15.6" x14ac:dyDescent="0.3">
      <c r="A1063" s="189" t="s">
        <v>421</v>
      </c>
      <c r="B1063" s="197" t="str">
        <f t="shared" si="22"/>
        <v>0719A</v>
      </c>
      <c r="C1063" s="177" t="s">
        <v>422</v>
      </c>
      <c r="D1063" s="174">
        <v>337169.27</v>
      </c>
      <c r="E1063" s="174">
        <v>0</v>
      </c>
      <c r="F1063" s="174">
        <v>337169.27</v>
      </c>
      <c r="G1063" s="174">
        <v>0</v>
      </c>
      <c r="H1063" s="190">
        <v>337169.27</v>
      </c>
      <c r="I1063" s="85"/>
    </row>
    <row r="1064" spans="1:9" ht="15.6" x14ac:dyDescent="0.3">
      <c r="A1064" s="189" t="s">
        <v>423</v>
      </c>
      <c r="B1064" s="197" t="str">
        <f t="shared" si="22"/>
        <v>0802A</v>
      </c>
      <c r="C1064" s="177" t="s">
        <v>424</v>
      </c>
      <c r="D1064" s="174">
        <v>0</v>
      </c>
      <c r="E1064" s="174">
        <v>0</v>
      </c>
      <c r="F1064" s="174">
        <v>0</v>
      </c>
      <c r="G1064" s="174">
        <v>0</v>
      </c>
      <c r="H1064" s="190">
        <v>0</v>
      </c>
      <c r="I1064" s="85"/>
    </row>
    <row r="1065" spans="1:9" ht="15.6" x14ac:dyDescent="0.3">
      <c r="A1065" s="189" t="s">
        <v>425</v>
      </c>
      <c r="B1065" s="197" t="str">
        <f t="shared" si="22"/>
        <v>0940</v>
      </c>
      <c r="C1065" s="177" t="s">
        <v>426</v>
      </c>
      <c r="D1065" s="174">
        <v>1205.9299999999998</v>
      </c>
      <c r="E1065" s="174">
        <v>0</v>
      </c>
      <c r="F1065" s="174">
        <v>1205.9299999999998</v>
      </c>
      <c r="G1065" s="174">
        <v>0</v>
      </c>
      <c r="H1065" s="190">
        <v>1205.9299999999998</v>
      </c>
      <c r="I1065" s="85"/>
    </row>
    <row r="1066" spans="1:9" ht="15.6" x14ac:dyDescent="0.3">
      <c r="A1066" s="189" t="s">
        <v>427</v>
      </c>
      <c r="B1066" s="197" t="str">
        <f t="shared" si="22"/>
        <v>1010</v>
      </c>
      <c r="C1066" s="177" t="s">
        <v>428</v>
      </c>
      <c r="D1066" s="174">
        <v>71929.850000000006</v>
      </c>
      <c r="E1066" s="174">
        <v>0</v>
      </c>
      <c r="F1066" s="174">
        <v>71929.850000000006</v>
      </c>
      <c r="G1066" s="174">
        <v>0</v>
      </c>
      <c r="H1066" s="190">
        <v>71929.850000000006</v>
      </c>
      <c r="I1066" s="85"/>
    </row>
    <row r="1067" spans="1:9" ht="15.6" x14ac:dyDescent="0.3">
      <c r="A1067" s="189" t="s">
        <v>429</v>
      </c>
      <c r="B1067" s="197" t="str">
        <f t="shared" si="22"/>
        <v>1206A</v>
      </c>
      <c r="C1067" s="199" t="s">
        <v>430</v>
      </c>
      <c r="D1067" s="174">
        <v>3396373.6500000004</v>
      </c>
      <c r="E1067" s="174">
        <v>0</v>
      </c>
      <c r="F1067" s="174">
        <v>3396373.6500000004</v>
      </c>
      <c r="G1067" s="174">
        <v>0</v>
      </c>
      <c r="H1067" s="190">
        <v>3396373.6500000004</v>
      </c>
      <c r="I1067" s="85"/>
    </row>
    <row r="1068" spans="1:9" ht="15.6" x14ac:dyDescent="0.3">
      <c r="A1068" s="189" t="s">
        <v>429</v>
      </c>
      <c r="B1068" s="197" t="str">
        <f t="shared" si="22"/>
        <v>1236</v>
      </c>
      <c r="C1068" s="199" t="s">
        <v>431</v>
      </c>
      <c r="D1068" s="174">
        <v>1624591.46</v>
      </c>
      <c r="E1068" s="174">
        <v>0</v>
      </c>
      <c r="F1068" s="174">
        <v>1624591.46</v>
      </c>
      <c r="G1068" s="174">
        <v>0</v>
      </c>
      <c r="H1068" s="190">
        <v>1624591.46</v>
      </c>
      <c r="I1068" s="85"/>
    </row>
    <row r="1069" spans="1:9" ht="15.6" x14ac:dyDescent="0.3">
      <c r="A1069" s="189" t="s">
        <v>432</v>
      </c>
      <c r="B1069" s="197" t="str">
        <f t="shared" si="22"/>
        <v>1310</v>
      </c>
      <c r="C1069" s="199" t="s">
        <v>433</v>
      </c>
      <c r="D1069" s="174">
        <v>111512.76999999999</v>
      </c>
      <c r="E1069" s="174">
        <v>0</v>
      </c>
      <c r="F1069" s="174">
        <v>111512.76999999999</v>
      </c>
      <c r="G1069" s="174">
        <v>0</v>
      </c>
      <c r="H1069" s="190">
        <v>111512.76999999999</v>
      </c>
      <c r="I1069" s="85"/>
    </row>
    <row r="1070" spans="1:9" ht="15.6" x14ac:dyDescent="0.3">
      <c r="A1070" s="189" t="s">
        <v>21</v>
      </c>
      <c r="B1070" s="197" t="str">
        <f t="shared" si="22"/>
        <v>1524A</v>
      </c>
      <c r="C1070" s="199" t="s">
        <v>434</v>
      </c>
      <c r="D1070" s="174">
        <v>1535520</v>
      </c>
      <c r="E1070" s="174">
        <v>0</v>
      </c>
      <c r="F1070" s="174">
        <v>1535520</v>
      </c>
      <c r="G1070" s="174">
        <v>0</v>
      </c>
      <c r="H1070" s="190">
        <v>1535520</v>
      </c>
      <c r="I1070" s="85"/>
    </row>
    <row r="1071" spans="1:9" ht="15.6" x14ac:dyDescent="0.3">
      <c r="A1071" s="189" t="s">
        <v>284</v>
      </c>
      <c r="B1071" s="197" t="str">
        <f t="shared" si="22"/>
        <v>1649</v>
      </c>
      <c r="C1071" s="177" t="s">
        <v>435</v>
      </c>
      <c r="D1071" s="174">
        <v>0</v>
      </c>
      <c r="E1071" s="174">
        <v>0</v>
      </c>
      <c r="F1071" s="174">
        <v>0</v>
      </c>
      <c r="G1071" s="174">
        <v>0</v>
      </c>
      <c r="H1071" s="190">
        <v>0</v>
      </c>
      <c r="I1071" s="85"/>
    </row>
    <row r="1072" spans="1:9" ht="15.6" x14ac:dyDescent="0.3">
      <c r="A1072" s="200" t="s">
        <v>436</v>
      </c>
      <c r="B1072" s="197" t="str">
        <f t="shared" si="22"/>
        <v>1710</v>
      </c>
      <c r="C1072" s="177" t="s">
        <v>437</v>
      </c>
      <c r="D1072" s="174">
        <v>0</v>
      </c>
      <c r="E1072" s="174">
        <v>0</v>
      </c>
      <c r="F1072" s="174">
        <v>0</v>
      </c>
      <c r="G1072" s="174">
        <v>0</v>
      </c>
      <c r="H1072" s="190">
        <v>0</v>
      </c>
      <c r="I1072" s="85"/>
    </row>
    <row r="1073" spans="1:9" ht="15.6" x14ac:dyDescent="0.3">
      <c r="A1073" s="200" t="s">
        <v>438</v>
      </c>
      <c r="B1073" s="197" t="str">
        <f t="shared" si="22"/>
        <v>1841</v>
      </c>
      <c r="C1073" s="177" t="s">
        <v>439</v>
      </c>
      <c r="D1073" s="174">
        <v>198642.5</v>
      </c>
      <c r="E1073" s="174">
        <v>0</v>
      </c>
      <c r="F1073" s="174">
        <v>198642.5</v>
      </c>
      <c r="G1073" s="174">
        <v>0</v>
      </c>
      <c r="H1073" s="190">
        <v>198642.5</v>
      </c>
      <c r="I1073" s="85"/>
    </row>
    <row r="1074" spans="1:9" ht="15.6" x14ac:dyDescent="0.3">
      <c r="A1074" s="189" t="s">
        <v>440</v>
      </c>
      <c r="B1074" s="197" t="str">
        <f t="shared" si="22"/>
        <v>2024A</v>
      </c>
      <c r="C1074" s="177" t="s">
        <v>441</v>
      </c>
      <c r="D1074" s="174">
        <v>0</v>
      </c>
      <c r="E1074" s="174">
        <v>0</v>
      </c>
      <c r="F1074" s="174">
        <v>0</v>
      </c>
      <c r="G1074" s="174">
        <v>0</v>
      </c>
      <c r="H1074" s="190">
        <v>0</v>
      </c>
      <c r="I1074" s="85"/>
    </row>
    <row r="1075" spans="1:9" ht="15.6" x14ac:dyDescent="0.3">
      <c r="A1075" s="189" t="s">
        <v>442</v>
      </c>
      <c r="B1075" s="197" t="str">
        <f t="shared" si="22"/>
        <v>2124A</v>
      </c>
      <c r="C1075" s="177" t="s">
        <v>443</v>
      </c>
      <c r="D1075" s="174">
        <v>0</v>
      </c>
      <c r="E1075" s="174">
        <v>0</v>
      </c>
      <c r="F1075" s="174">
        <v>0</v>
      </c>
      <c r="G1075" s="174">
        <v>0</v>
      </c>
      <c r="H1075" s="190">
        <v>0</v>
      </c>
      <c r="I1075" s="85"/>
    </row>
    <row r="1076" spans="1:9" ht="15.6" x14ac:dyDescent="0.3">
      <c r="A1076" s="189" t="s">
        <v>444</v>
      </c>
      <c r="B1076" s="197" t="str">
        <f t="shared" si="22"/>
        <v>2249</v>
      </c>
      <c r="C1076" s="177" t="s">
        <v>445</v>
      </c>
      <c r="D1076" s="174">
        <v>10311537.780000001</v>
      </c>
      <c r="E1076" s="174">
        <v>0</v>
      </c>
      <c r="F1076" s="174">
        <v>10311537.780000001</v>
      </c>
      <c r="G1076" s="174">
        <v>0</v>
      </c>
      <c r="H1076" s="190">
        <v>10311537.780000001</v>
      </c>
      <c r="I1076" s="85"/>
    </row>
    <row r="1077" spans="1:9" ht="15.6" x14ac:dyDescent="0.3">
      <c r="A1077" s="189" t="s">
        <v>446</v>
      </c>
      <c r="B1077" s="197" t="str">
        <f t="shared" si="22"/>
        <v>2339</v>
      </c>
      <c r="C1077" s="177" t="s">
        <v>447</v>
      </c>
      <c r="D1077" s="174">
        <v>862892.66999999993</v>
      </c>
      <c r="E1077" s="174">
        <v>0</v>
      </c>
      <c r="F1077" s="174">
        <v>862892.66999999993</v>
      </c>
      <c r="G1077" s="174">
        <v>0</v>
      </c>
      <c r="H1077" s="190">
        <v>862892.66999999993</v>
      </c>
      <c r="I1077" s="85"/>
    </row>
    <row r="1078" spans="1:9" ht="15.6" x14ac:dyDescent="0.3">
      <c r="A1078" s="189" t="s">
        <v>448</v>
      </c>
      <c r="B1078" s="197" t="str">
        <f t="shared" si="22"/>
        <v>2449</v>
      </c>
      <c r="C1078" s="177" t="s">
        <v>449</v>
      </c>
      <c r="D1078" s="174">
        <v>57603.839999999997</v>
      </c>
      <c r="E1078" s="174">
        <v>0</v>
      </c>
      <c r="F1078" s="174">
        <v>57603.839999999997</v>
      </c>
      <c r="G1078" s="174">
        <v>0</v>
      </c>
      <c r="H1078" s="190">
        <v>57603.839999999997</v>
      </c>
      <c r="I1078" s="85"/>
    </row>
    <row r="1079" spans="1:9" ht="15.6" x14ac:dyDescent="0.3">
      <c r="A1079" s="189" t="s">
        <v>450</v>
      </c>
      <c r="B1079" s="197" t="str">
        <f t="shared" si="22"/>
        <v>2503A</v>
      </c>
      <c r="C1079" s="199" t="s">
        <v>451</v>
      </c>
      <c r="D1079" s="174">
        <v>0</v>
      </c>
      <c r="E1079" s="174">
        <v>0</v>
      </c>
      <c r="F1079" s="174">
        <v>0</v>
      </c>
      <c r="G1079" s="174">
        <v>0</v>
      </c>
      <c r="H1079" s="190">
        <v>0</v>
      </c>
      <c r="I1079" s="85"/>
    </row>
    <row r="1080" spans="1:9" ht="15.6" x14ac:dyDescent="0.3">
      <c r="A1080" s="189" t="s">
        <v>452</v>
      </c>
      <c r="B1080" s="197" t="str">
        <f t="shared" si="22"/>
        <v>2604A</v>
      </c>
      <c r="C1080" s="199" t="s">
        <v>453</v>
      </c>
      <c r="D1080" s="174">
        <v>10795935.790000001</v>
      </c>
      <c r="E1080" s="174">
        <v>0</v>
      </c>
      <c r="F1080" s="174">
        <v>10795935.790000001</v>
      </c>
      <c r="G1080" s="174">
        <v>0</v>
      </c>
      <c r="H1080" s="190">
        <v>10795935.790000001</v>
      </c>
      <c r="I1080" s="85"/>
    </row>
    <row r="1081" spans="1:9" ht="15.6" x14ac:dyDescent="0.3">
      <c r="A1081" s="189" t="s">
        <v>454</v>
      </c>
      <c r="B1081" s="197" t="str">
        <f t="shared" si="22"/>
        <v>2703A</v>
      </c>
      <c r="C1081" s="177" t="s">
        <v>455</v>
      </c>
      <c r="D1081" s="174">
        <v>75350947.100000009</v>
      </c>
      <c r="E1081" s="174">
        <v>0</v>
      </c>
      <c r="F1081" s="174">
        <v>75350947.100000009</v>
      </c>
      <c r="G1081" s="174">
        <v>0</v>
      </c>
      <c r="H1081" s="190">
        <v>75350947.100000009</v>
      </c>
      <c r="I1081" s="85"/>
    </row>
    <row r="1082" spans="1:9" ht="15.6" x14ac:dyDescent="0.3">
      <c r="A1082" s="189" t="s">
        <v>456</v>
      </c>
      <c r="B1082" s="197" t="str">
        <f t="shared" si="22"/>
        <v>2824A</v>
      </c>
      <c r="C1082" s="177" t="s">
        <v>457</v>
      </c>
      <c r="D1082" s="174">
        <v>0</v>
      </c>
      <c r="E1082" s="174">
        <v>0</v>
      </c>
      <c r="F1082" s="174">
        <v>0</v>
      </c>
      <c r="G1082" s="174">
        <v>0</v>
      </c>
      <c r="H1082" s="190">
        <v>0</v>
      </c>
      <c r="I1082" s="85"/>
    </row>
    <row r="1083" spans="1:9" ht="15.6" x14ac:dyDescent="0.3">
      <c r="A1083" s="189" t="s">
        <v>458</v>
      </c>
      <c r="B1083" s="197" t="str">
        <f t="shared" si="22"/>
        <v>2934</v>
      </c>
      <c r="C1083" s="199" t="s">
        <v>459</v>
      </c>
      <c r="D1083" s="174">
        <v>39872.11</v>
      </c>
      <c r="E1083" s="174">
        <v>0</v>
      </c>
      <c r="F1083" s="174">
        <v>39872.11</v>
      </c>
      <c r="G1083" s="174">
        <v>0</v>
      </c>
      <c r="H1083" s="190">
        <v>39872.11</v>
      </c>
      <c r="I1083" s="85"/>
    </row>
    <row r="1084" spans="1:9" ht="15.6" x14ac:dyDescent="0.3">
      <c r="A1084" s="189" t="s">
        <v>460</v>
      </c>
      <c r="B1084" s="197" t="str">
        <f t="shared" si="22"/>
        <v>3049</v>
      </c>
      <c r="C1084" s="199" t="s">
        <v>461</v>
      </c>
      <c r="D1084" s="174">
        <v>1406539.9300000002</v>
      </c>
      <c r="E1084" s="174">
        <v>0</v>
      </c>
      <c r="F1084" s="174">
        <v>1406539.9300000002</v>
      </c>
      <c r="G1084" s="174">
        <v>0</v>
      </c>
      <c r="H1084" s="190">
        <v>1406539.9300000002</v>
      </c>
      <c r="I1084" s="85"/>
    </row>
    <row r="1085" spans="1:9" ht="15.6" x14ac:dyDescent="0.3">
      <c r="A1085" s="189" t="s">
        <v>462</v>
      </c>
      <c r="B1085" s="197" t="str">
        <f t="shared" si="22"/>
        <v>3215</v>
      </c>
      <c r="C1085" s="177" t="s">
        <v>463</v>
      </c>
      <c r="D1085" s="174">
        <v>1283425.9100000001</v>
      </c>
      <c r="E1085" s="174">
        <v>0</v>
      </c>
      <c r="F1085" s="174">
        <v>1283425.9100000001</v>
      </c>
      <c r="G1085" s="174">
        <v>0</v>
      </c>
      <c r="H1085" s="190">
        <v>1283425.9100000001</v>
      </c>
      <c r="I1085" s="85"/>
    </row>
    <row r="1086" spans="1:9" ht="15.6" x14ac:dyDescent="0.3">
      <c r="A1086" s="189" t="s">
        <v>464</v>
      </c>
      <c r="B1086" s="197" t="str">
        <f t="shared" si="22"/>
        <v>3303A</v>
      </c>
      <c r="C1086" s="199" t="s">
        <v>465</v>
      </c>
      <c r="D1086" s="174">
        <v>0</v>
      </c>
      <c r="E1086" s="174">
        <v>0</v>
      </c>
      <c r="F1086" s="174">
        <v>0</v>
      </c>
      <c r="G1086" s="174">
        <v>0</v>
      </c>
      <c r="H1086" s="190">
        <v>0</v>
      </c>
      <c r="I1086" s="85"/>
    </row>
    <row r="1087" spans="1:9" ht="15.6" x14ac:dyDescent="0.3">
      <c r="A1087" s="189" t="s">
        <v>466</v>
      </c>
      <c r="B1087" s="197" t="str">
        <f t="shared" si="22"/>
        <v>3410</v>
      </c>
      <c r="C1087" s="177" t="s">
        <v>467</v>
      </c>
      <c r="D1087" s="174">
        <v>3926.49</v>
      </c>
      <c r="E1087" s="174">
        <v>0</v>
      </c>
      <c r="F1087" s="174">
        <v>3926.49</v>
      </c>
      <c r="G1087" s="174">
        <v>0</v>
      </c>
      <c r="H1087" s="190">
        <v>3926.49</v>
      </c>
      <c r="I1087" s="85"/>
    </row>
    <row r="1088" spans="1:9" ht="15.6" x14ac:dyDescent="0.3">
      <c r="A1088" s="189" t="s">
        <v>468</v>
      </c>
      <c r="B1088" s="197" t="str">
        <f t="shared" si="22"/>
        <v>3509A</v>
      </c>
      <c r="C1088" s="177" t="s">
        <v>469</v>
      </c>
      <c r="D1088" s="174">
        <v>19405.23</v>
      </c>
      <c r="E1088" s="174">
        <v>0</v>
      </c>
      <c r="F1088" s="174">
        <v>19405.23</v>
      </c>
      <c r="G1088" s="174">
        <v>0</v>
      </c>
      <c r="H1088" s="190">
        <v>19405.23</v>
      </c>
      <c r="I1088" s="85"/>
    </row>
    <row r="1089" spans="1:9" ht="15.6" x14ac:dyDescent="0.3">
      <c r="A1089" s="189" t="s">
        <v>470</v>
      </c>
      <c r="B1089" s="197" t="str">
        <f t="shared" si="22"/>
        <v>3611</v>
      </c>
      <c r="C1089" s="177" t="s">
        <v>471</v>
      </c>
      <c r="D1089" s="174">
        <v>61678.409999999996</v>
      </c>
      <c r="E1089" s="174">
        <v>0</v>
      </c>
      <c r="F1089" s="174">
        <v>61678.409999999996</v>
      </c>
      <c r="G1089" s="174">
        <v>0</v>
      </c>
      <c r="H1089" s="190">
        <v>61678.409999999996</v>
      </c>
      <c r="I1089" s="85"/>
    </row>
    <row r="1090" spans="1:9" ht="15.6" x14ac:dyDescent="0.3">
      <c r="A1090" s="189" t="s">
        <v>472</v>
      </c>
      <c r="B1090" s="197" t="str">
        <f t="shared" si="22"/>
        <v>3730</v>
      </c>
      <c r="C1090" s="177" t="s">
        <v>473</v>
      </c>
      <c r="D1090" s="174">
        <v>19570.48</v>
      </c>
      <c r="E1090" s="174">
        <v>0</v>
      </c>
      <c r="F1090" s="174">
        <v>19570.48</v>
      </c>
      <c r="G1090" s="174">
        <v>0</v>
      </c>
      <c r="H1090" s="190">
        <v>19570.48</v>
      </c>
      <c r="I1090" s="85"/>
    </row>
    <row r="1091" spans="1:9" ht="15.6" x14ac:dyDescent="0.3">
      <c r="A1091" s="189" t="s">
        <v>474</v>
      </c>
      <c r="B1091" s="197" t="str">
        <f t="shared" si="22"/>
        <v>3831</v>
      </c>
      <c r="C1091" s="177" t="s">
        <v>475</v>
      </c>
      <c r="D1091" s="174">
        <v>-6591.2300000000014</v>
      </c>
      <c r="E1091" s="174">
        <v>0</v>
      </c>
      <c r="F1091" s="174">
        <v>-6591.2300000000014</v>
      </c>
      <c r="G1091" s="174">
        <v>0</v>
      </c>
      <c r="H1091" s="190">
        <v>-6591.2300000000014</v>
      </c>
      <c r="I1091" s="85"/>
    </row>
    <row r="1092" spans="1:9" ht="15.6" x14ac:dyDescent="0.3">
      <c r="A1092" s="189" t="s">
        <v>476</v>
      </c>
      <c r="B1092" s="197" t="str">
        <f t="shared" si="22"/>
        <v>3909A</v>
      </c>
      <c r="C1092" s="177" t="s">
        <v>477</v>
      </c>
      <c r="D1092" s="174">
        <v>10584.7</v>
      </c>
      <c r="E1092" s="174">
        <v>0</v>
      </c>
      <c r="F1092" s="174">
        <v>10584.7</v>
      </c>
      <c r="G1092" s="174">
        <v>0</v>
      </c>
      <c r="H1092" s="190">
        <v>10584.7</v>
      </c>
      <c r="I1092" s="85"/>
    </row>
    <row r="1093" spans="1:9" ht="15.6" x14ac:dyDescent="0.3">
      <c r="A1093" s="189" t="s">
        <v>478</v>
      </c>
      <c r="B1093" s="197" t="str">
        <f t="shared" si="22"/>
        <v>4012</v>
      </c>
      <c r="C1093" s="177" t="s">
        <v>479</v>
      </c>
      <c r="D1093" s="174">
        <v>2151508.35</v>
      </c>
      <c r="E1093" s="174">
        <v>0</v>
      </c>
      <c r="F1093" s="174">
        <v>2151508.35</v>
      </c>
      <c r="G1093" s="174">
        <v>61207.240000000005</v>
      </c>
      <c r="H1093" s="190">
        <v>2212715.5900000003</v>
      </c>
      <c r="I1093" s="85"/>
    </row>
    <row r="1094" spans="1:9" ht="15.6" x14ac:dyDescent="0.3">
      <c r="A1094" s="189" t="s">
        <v>478</v>
      </c>
      <c r="B1094" s="197" t="str">
        <f t="shared" si="22"/>
        <v>4033</v>
      </c>
      <c r="C1094" s="177" t="s">
        <v>480</v>
      </c>
      <c r="D1094" s="174">
        <v>149570</v>
      </c>
      <c r="E1094" s="174">
        <v>0</v>
      </c>
      <c r="F1094" s="174">
        <v>149570</v>
      </c>
      <c r="G1094" s="174">
        <v>0</v>
      </c>
      <c r="H1094" s="190">
        <v>149570</v>
      </c>
      <c r="I1094" s="85"/>
    </row>
    <row r="1095" spans="1:9" ht="15.6" x14ac:dyDescent="0.3">
      <c r="A1095" s="189" t="s">
        <v>481</v>
      </c>
      <c r="B1095" s="197" t="str">
        <f t="shared" si="22"/>
        <v>4110</v>
      </c>
      <c r="C1095" s="199" t="s">
        <v>482</v>
      </c>
      <c r="D1095" s="174">
        <v>1699660.7000000002</v>
      </c>
      <c r="E1095" s="174">
        <v>0</v>
      </c>
      <c r="F1095" s="174">
        <v>1699660.7000000002</v>
      </c>
      <c r="G1095" s="174">
        <v>642358.79999999993</v>
      </c>
      <c r="H1095" s="190">
        <v>2342019.5</v>
      </c>
      <c r="I1095" s="85"/>
    </row>
    <row r="1096" spans="1:9" ht="15.6" x14ac:dyDescent="0.3">
      <c r="A1096" s="189" t="s">
        <v>481</v>
      </c>
      <c r="B1096" s="197" t="str">
        <f t="shared" si="22"/>
        <v>4128</v>
      </c>
      <c r="C1096" s="199" t="s">
        <v>483</v>
      </c>
      <c r="D1096" s="174">
        <v>4475587.59</v>
      </c>
      <c r="E1096" s="174">
        <v>0</v>
      </c>
      <c r="F1096" s="174">
        <v>4475587.59</v>
      </c>
      <c r="G1096" s="174">
        <v>0</v>
      </c>
      <c r="H1096" s="190">
        <v>4475587.59</v>
      </c>
      <c r="I1096" s="85"/>
    </row>
    <row r="1097" spans="1:9" ht="15.6" x14ac:dyDescent="0.3">
      <c r="A1097" s="189" t="s">
        <v>481</v>
      </c>
      <c r="B1097" s="197" t="str">
        <f t="shared" si="22"/>
        <v>4125</v>
      </c>
      <c r="C1097" s="199" t="s">
        <v>484</v>
      </c>
      <c r="D1097" s="174">
        <v>0</v>
      </c>
      <c r="E1097" s="174">
        <v>0</v>
      </c>
      <c r="F1097" s="174">
        <v>0</v>
      </c>
      <c r="G1097" s="174">
        <v>0</v>
      </c>
      <c r="H1097" s="190">
        <v>0</v>
      </c>
      <c r="I1097" s="85"/>
    </row>
    <row r="1098" spans="1:9" ht="15.6" x14ac:dyDescent="0.3">
      <c r="A1098" s="189" t="s">
        <v>485</v>
      </c>
      <c r="B1098" s="197" t="str">
        <f t="shared" si="22"/>
        <v>4210</v>
      </c>
      <c r="C1098" s="199" t="s">
        <v>486</v>
      </c>
      <c r="D1098" s="174">
        <v>1081767.5</v>
      </c>
      <c r="E1098" s="174">
        <v>0</v>
      </c>
      <c r="F1098" s="174">
        <v>1081767.5</v>
      </c>
      <c r="G1098" s="174">
        <v>0</v>
      </c>
      <c r="H1098" s="190">
        <v>1081767.5</v>
      </c>
      <c r="I1098" s="85"/>
    </row>
    <row r="1099" spans="1:9" ht="15.6" x14ac:dyDescent="0.3">
      <c r="A1099" s="189" t="s">
        <v>248</v>
      </c>
      <c r="B1099" s="197" t="str">
        <f t="shared" si="22"/>
        <v>4316</v>
      </c>
      <c r="C1099" s="199" t="s">
        <v>487</v>
      </c>
      <c r="D1099" s="174">
        <v>8259156.0099999998</v>
      </c>
      <c r="E1099" s="174">
        <v>0</v>
      </c>
      <c r="F1099" s="174">
        <v>8259156.0099999998</v>
      </c>
      <c r="G1099" s="174">
        <v>0</v>
      </c>
      <c r="H1099" s="190">
        <v>8259156.0099999998</v>
      </c>
      <c r="I1099" s="85"/>
    </row>
    <row r="1100" spans="1:9" ht="15.6" x14ac:dyDescent="0.3">
      <c r="A1100" s="189" t="s">
        <v>248</v>
      </c>
      <c r="B1100" s="197" t="str">
        <f t="shared" si="22"/>
        <v>4325</v>
      </c>
      <c r="C1100" s="199" t="s">
        <v>488</v>
      </c>
      <c r="D1100" s="174">
        <v>0</v>
      </c>
      <c r="E1100" s="174">
        <v>0</v>
      </c>
      <c r="F1100" s="174">
        <v>0</v>
      </c>
      <c r="G1100" s="174">
        <v>0</v>
      </c>
      <c r="H1100" s="190">
        <v>0</v>
      </c>
      <c r="I1100" s="85"/>
    </row>
    <row r="1101" spans="1:9" ht="15.6" x14ac:dyDescent="0.3">
      <c r="A1101" s="189" t="s">
        <v>489</v>
      </c>
      <c r="B1101" s="197" t="str">
        <f t="shared" si="22"/>
        <v>4435</v>
      </c>
      <c r="C1101" s="199" t="s">
        <v>490</v>
      </c>
      <c r="D1101" s="174">
        <v>0</v>
      </c>
      <c r="E1101" s="174">
        <v>0</v>
      </c>
      <c r="F1101" s="174">
        <v>0</v>
      </c>
      <c r="G1101" s="174">
        <v>0</v>
      </c>
      <c r="H1101" s="190">
        <v>0</v>
      </c>
      <c r="I1101" s="85"/>
    </row>
    <row r="1102" spans="1:9" ht="15.6" x14ac:dyDescent="0.3">
      <c r="A1102" s="189" t="s">
        <v>491</v>
      </c>
      <c r="B1102" s="197" t="str">
        <f t="shared" si="22"/>
        <v>4510</v>
      </c>
      <c r="C1102" s="199" t="s">
        <v>492</v>
      </c>
      <c r="D1102" s="174">
        <v>0</v>
      </c>
      <c r="E1102" s="174">
        <v>0</v>
      </c>
      <c r="F1102" s="174">
        <v>0</v>
      </c>
      <c r="G1102" s="174">
        <v>0</v>
      </c>
      <c r="H1102" s="190">
        <v>0</v>
      </c>
      <c r="I1102" s="85"/>
    </row>
    <row r="1103" spans="1:9" ht="15.6" x14ac:dyDescent="0.3">
      <c r="A1103" s="189" t="s">
        <v>493</v>
      </c>
      <c r="B1103" s="197" t="str">
        <f t="shared" si="22"/>
        <v>4612</v>
      </c>
      <c r="C1103" s="199" t="s">
        <v>494</v>
      </c>
      <c r="D1103" s="174">
        <v>1324556.0699999998</v>
      </c>
      <c r="E1103" s="174">
        <v>0</v>
      </c>
      <c r="F1103" s="174">
        <v>1324556.0699999998</v>
      </c>
      <c r="G1103" s="174">
        <v>0</v>
      </c>
      <c r="H1103" s="190">
        <v>1324556.0699999998</v>
      </c>
      <c r="I1103" s="85"/>
    </row>
    <row r="1104" spans="1:9" ht="15.6" x14ac:dyDescent="0.3">
      <c r="A1104" s="189" t="s">
        <v>495</v>
      </c>
      <c r="B1104" s="197" t="str">
        <f t="shared" si="22"/>
        <v>4711</v>
      </c>
      <c r="C1104" s="199" t="s">
        <v>496</v>
      </c>
      <c r="D1104" s="174">
        <v>109018.1</v>
      </c>
      <c r="E1104" s="174">
        <v>0</v>
      </c>
      <c r="F1104" s="174">
        <v>109018.1</v>
      </c>
      <c r="G1104" s="174">
        <v>0</v>
      </c>
      <c r="H1104" s="190">
        <v>109018.1</v>
      </c>
      <c r="I1104" s="85"/>
    </row>
    <row r="1105" spans="1:9" ht="15.6" x14ac:dyDescent="0.3">
      <c r="A1105" s="189" t="s">
        <v>497</v>
      </c>
      <c r="B1105" s="197" t="str">
        <f t="shared" si="22"/>
        <v>4815</v>
      </c>
      <c r="C1105" s="199" t="s">
        <v>498</v>
      </c>
      <c r="D1105" s="174">
        <v>666231.21</v>
      </c>
      <c r="E1105" s="174">
        <v>0</v>
      </c>
      <c r="F1105" s="174">
        <v>666231.21</v>
      </c>
      <c r="G1105" s="174">
        <v>0</v>
      </c>
      <c r="H1105" s="190">
        <v>666231.21</v>
      </c>
      <c r="I1105" s="85"/>
    </row>
    <row r="1106" spans="1:9" ht="15.6" x14ac:dyDescent="0.3">
      <c r="A1106" s="189" t="s">
        <v>499</v>
      </c>
      <c r="B1106" s="197" t="str">
        <f t="shared" si="22"/>
        <v>4949</v>
      </c>
      <c r="C1106" s="199" t="s">
        <v>500</v>
      </c>
      <c r="D1106" s="174">
        <v>0</v>
      </c>
      <c r="E1106" s="174">
        <v>0</v>
      </c>
      <c r="F1106" s="174">
        <v>0</v>
      </c>
      <c r="G1106" s="174">
        <v>0</v>
      </c>
      <c r="H1106" s="190">
        <v>0</v>
      </c>
      <c r="I1106" s="85"/>
    </row>
    <row r="1107" spans="1:9" ht="15.6" x14ac:dyDescent="0.3">
      <c r="A1107" s="189" t="s">
        <v>501</v>
      </c>
      <c r="B1107" s="197" t="str">
        <f t="shared" si="22"/>
        <v>5019A</v>
      </c>
      <c r="C1107" s="199" t="s">
        <v>502</v>
      </c>
      <c r="D1107" s="174">
        <v>30231198.970000003</v>
      </c>
      <c r="E1107" s="174">
        <v>0</v>
      </c>
      <c r="F1107" s="174">
        <v>30231198.970000003</v>
      </c>
      <c r="G1107" s="174">
        <v>0</v>
      </c>
      <c r="H1107" s="190">
        <v>30231198.970000003</v>
      </c>
      <c r="I1107" s="85"/>
    </row>
    <row r="1108" spans="1:9" ht="15.6" x14ac:dyDescent="0.3">
      <c r="A1108" s="189" t="s">
        <v>503</v>
      </c>
      <c r="B1108" s="197" t="str">
        <f t="shared" si="22"/>
        <v>5119A</v>
      </c>
      <c r="C1108" s="199" t="s">
        <v>504</v>
      </c>
      <c r="D1108" s="174">
        <v>29146910.039999995</v>
      </c>
      <c r="E1108" s="174">
        <v>0</v>
      </c>
      <c r="F1108" s="174">
        <v>29146910.039999995</v>
      </c>
      <c r="G1108" s="174">
        <v>0</v>
      </c>
      <c r="H1108" s="190">
        <v>29146910.039999995</v>
      </c>
      <c r="I1108" s="85"/>
    </row>
    <row r="1109" spans="1:9" ht="15.6" x14ac:dyDescent="0.3">
      <c r="A1109" s="189" t="s">
        <v>505</v>
      </c>
      <c r="B1109" s="197" t="str">
        <f t="shared" si="22"/>
        <v>5219A</v>
      </c>
      <c r="C1109" s="199" t="s">
        <v>506</v>
      </c>
      <c r="D1109" s="174">
        <v>1477365.36</v>
      </c>
      <c r="E1109" s="174">
        <v>0</v>
      </c>
      <c r="F1109" s="174">
        <v>1477365.36</v>
      </c>
      <c r="G1109" s="174">
        <v>0</v>
      </c>
      <c r="H1109" s="190">
        <v>1477365.36</v>
      </c>
      <c r="I1109" s="85"/>
    </row>
    <row r="1110" spans="1:9" ht="15.6" x14ac:dyDescent="0.3">
      <c r="A1110" s="189" t="s">
        <v>507</v>
      </c>
      <c r="B1110" s="197" t="str">
        <f t="shared" si="22"/>
        <v>5319A</v>
      </c>
      <c r="C1110" s="199" t="s">
        <v>508</v>
      </c>
      <c r="D1110" s="174">
        <v>7388939.8299999991</v>
      </c>
      <c r="E1110" s="174">
        <v>0</v>
      </c>
      <c r="F1110" s="174">
        <v>7388939.8299999991</v>
      </c>
      <c r="G1110" s="174">
        <v>0</v>
      </c>
      <c r="H1110" s="190">
        <v>7388939.8299999991</v>
      </c>
      <c r="I1110" s="85"/>
    </row>
    <row r="1111" spans="1:9" ht="15.6" x14ac:dyDescent="0.3">
      <c r="A1111" s="189" t="s">
        <v>270</v>
      </c>
      <c r="B1111" s="197" t="str">
        <f t="shared" si="22"/>
        <v>5438</v>
      </c>
      <c r="C1111" s="199" t="s">
        <v>509</v>
      </c>
      <c r="D1111" s="174">
        <v>35907.740000000005</v>
      </c>
      <c r="E1111" s="174">
        <v>0</v>
      </c>
      <c r="F1111" s="174">
        <v>35907.740000000005</v>
      </c>
      <c r="G1111" s="174">
        <v>0</v>
      </c>
      <c r="H1111" s="190">
        <v>35907.740000000005</v>
      </c>
      <c r="I1111" s="85"/>
    </row>
    <row r="1112" spans="1:9" ht="15.6" x14ac:dyDescent="0.3">
      <c r="A1112" s="189" t="s">
        <v>264</v>
      </c>
      <c r="B1112" s="197" t="str">
        <f t="shared" si="22"/>
        <v>5526</v>
      </c>
      <c r="C1112" s="199" t="s">
        <v>510</v>
      </c>
      <c r="D1112" s="174">
        <v>1676937.24</v>
      </c>
      <c r="E1112" s="174">
        <v>0</v>
      </c>
      <c r="F1112" s="174">
        <v>1676937.24</v>
      </c>
      <c r="G1112" s="174">
        <v>0</v>
      </c>
      <c r="H1112" s="190">
        <v>1676937.24</v>
      </c>
      <c r="I1112" s="85"/>
    </row>
    <row r="1113" spans="1:9" ht="15.6" x14ac:dyDescent="0.3">
      <c r="A1113" s="189" t="s">
        <v>276</v>
      </c>
      <c r="B1113" s="197" t="str">
        <f t="shared" si="22"/>
        <v>5719A</v>
      </c>
      <c r="C1113" s="199" t="s">
        <v>511</v>
      </c>
      <c r="D1113" s="174">
        <v>0</v>
      </c>
      <c r="E1113" s="174">
        <v>0</v>
      </c>
      <c r="F1113" s="174">
        <v>0</v>
      </c>
      <c r="G1113" s="174">
        <v>0</v>
      </c>
      <c r="H1113" s="190">
        <v>0</v>
      </c>
      <c r="I1113" s="85"/>
    </row>
    <row r="1114" spans="1:9" ht="15.6" x14ac:dyDescent="0.3">
      <c r="A1114" s="189" t="s">
        <v>512</v>
      </c>
      <c r="B1114" s="197" t="str">
        <f t="shared" si="22"/>
        <v>5819A</v>
      </c>
      <c r="C1114" s="199" t="s">
        <v>513</v>
      </c>
      <c r="D1114" s="174">
        <v>10820124.99</v>
      </c>
      <c r="E1114" s="174">
        <v>0</v>
      </c>
      <c r="F1114" s="174">
        <v>10820124.99</v>
      </c>
      <c r="G1114" s="174">
        <v>0</v>
      </c>
      <c r="H1114" s="190">
        <v>10820124.99</v>
      </c>
      <c r="I1114" s="85"/>
    </row>
    <row r="1115" spans="1:9" ht="15.6" x14ac:dyDescent="0.3">
      <c r="A1115" s="189" t="s">
        <v>512</v>
      </c>
      <c r="B1115" s="197" t="str">
        <f t="shared" si="22"/>
        <v>5829</v>
      </c>
      <c r="C1115" s="199" t="s">
        <v>514</v>
      </c>
      <c r="D1115" s="174">
        <v>0</v>
      </c>
      <c r="E1115" s="174">
        <v>0</v>
      </c>
      <c r="F1115" s="174">
        <v>0</v>
      </c>
      <c r="G1115" s="174">
        <v>0</v>
      </c>
      <c r="H1115" s="190">
        <v>0</v>
      </c>
      <c r="I1115" s="85"/>
    </row>
    <row r="1116" spans="1:9" ht="15.6" x14ac:dyDescent="0.3">
      <c r="A1116" s="189" t="s">
        <v>515</v>
      </c>
      <c r="B1116" s="197" t="str">
        <f t="shared" si="22"/>
        <v>5919A</v>
      </c>
      <c r="C1116" s="199" t="s">
        <v>516</v>
      </c>
      <c r="D1116" s="174">
        <v>0</v>
      </c>
      <c r="E1116" s="174">
        <v>0</v>
      </c>
      <c r="F1116" s="174">
        <v>0</v>
      </c>
      <c r="G1116" s="174">
        <v>0</v>
      </c>
      <c r="H1116" s="190">
        <v>0</v>
      </c>
      <c r="I1116" s="85"/>
    </row>
    <row r="1117" spans="1:9" ht="15.6" x14ac:dyDescent="0.3">
      <c r="A1117" s="189" t="s">
        <v>274</v>
      </c>
      <c r="B1117" s="197" t="str">
        <f t="shared" si="22"/>
        <v>6019A</v>
      </c>
      <c r="C1117" s="177" t="s">
        <v>517</v>
      </c>
      <c r="D1117" s="174">
        <v>1755518.79</v>
      </c>
      <c r="E1117" s="174">
        <v>0</v>
      </c>
      <c r="F1117" s="174">
        <v>1755518.79</v>
      </c>
      <c r="G1117" s="174">
        <v>0</v>
      </c>
      <c r="H1117" s="190">
        <v>1755518.79</v>
      </c>
      <c r="I1117" s="85"/>
    </row>
    <row r="1118" spans="1:9" ht="15.6" x14ac:dyDescent="0.3">
      <c r="A1118" s="189" t="s">
        <v>518</v>
      </c>
      <c r="B1118" s="197" t="str">
        <f t="shared" si="22"/>
        <v>6119A</v>
      </c>
      <c r="C1118" s="177" t="s">
        <v>519</v>
      </c>
      <c r="D1118" s="174">
        <v>1600972.8599999999</v>
      </c>
      <c r="E1118" s="174">
        <v>0</v>
      </c>
      <c r="F1118" s="174">
        <v>1600972.8599999999</v>
      </c>
      <c r="G1118" s="174">
        <v>0</v>
      </c>
      <c r="H1118" s="190">
        <v>1600972.8599999999</v>
      </c>
      <c r="I1118" s="85"/>
    </row>
    <row r="1119" spans="1:9" ht="15.6" x14ac:dyDescent="0.3">
      <c r="A1119" s="189" t="s">
        <v>520</v>
      </c>
      <c r="B1119" s="197" t="str">
        <f t="shared" si="22"/>
        <v>6249</v>
      </c>
      <c r="C1119" s="199" t="s">
        <v>521</v>
      </c>
      <c r="D1119" s="174">
        <v>160445.43</v>
      </c>
      <c r="E1119" s="174">
        <v>0</v>
      </c>
      <c r="F1119" s="174">
        <v>160445.43</v>
      </c>
      <c r="G1119" s="174">
        <v>0</v>
      </c>
      <c r="H1119" s="190">
        <v>160445.43</v>
      </c>
      <c r="I1119" s="85"/>
    </row>
    <row r="1120" spans="1:9" ht="15.6" x14ac:dyDescent="0.3">
      <c r="A1120" s="189" t="s">
        <v>522</v>
      </c>
      <c r="B1120" s="197" t="str">
        <f t="shared" si="22"/>
        <v>6329</v>
      </c>
      <c r="C1120" s="199" t="s">
        <v>523</v>
      </c>
      <c r="D1120" s="174">
        <v>133296.13</v>
      </c>
      <c r="E1120" s="174">
        <v>0</v>
      </c>
      <c r="F1120" s="174">
        <v>133296.13</v>
      </c>
      <c r="G1120" s="174">
        <v>0</v>
      </c>
      <c r="H1120" s="190">
        <v>133296.13</v>
      </c>
      <c r="I1120" s="85"/>
    </row>
    <row r="1121" spans="1:9" ht="15.6" x14ac:dyDescent="0.3">
      <c r="A1121" s="189" t="s">
        <v>524</v>
      </c>
      <c r="B1121" s="197" t="str">
        <f t="shared" ref="B1121:B1153" si="23">C1121</f>
        <v>6407</v>
      </c>
      <c r="C1121" s="199" t="s">
        <v>525</v>
      </c>
      <c r="D1121" s="174">
        <v>67517.009999999995</v>
      </c>
      <c r="E1121" s="174">
        <v>0</v>
      </c>
      <c r="F1121" s="174">
        <v>67517.009999999995</v>
      </c>
      <c r="G1121" s="174">
        <v>6308816.4399999995</v>
      </c>
      <c r="H1121" s="190">
        <v>6376333.4499999993</v>
      </c>
      <c r="I1121" s="85"/>
    </row>
    <row r="1122" spans="1:9" ht="15.6" x14ac:dyDescent="0.3">
      <c r="A1122" s="189" t="s">
        <v>526</v>
      </c>
      <c r="B1122" s="197" t="str">
        <f t="shared" si="23"/>
        <v>6519A</v>
      </c>
      <c r="C1122" s="199" t="s">
        <v>527</v>
      </c>
      <c r="D1122" s="174">
        <v>0</v>
      </c>
      <c r="E1122" s="174">
        <v>0</v>
      </c>
      <c r="F1122" s="174">
        <v>0</v>
      </c>
      <c r="G1122" s="174">
        <v>0</v>
      </c>
      <c r="H1122" s="190">
        <v>0</v>
      </c>
      <c r="I1122" s="85"/>
    </row>
    <row r="1123" spans="1:9" ht="15.6" x14ac:dyDescent="0.3">
      <c r="A1123" s="189" t="s">
        <v>528</v>
      </c>
      <c r="B1123" s="197" t="str">
        <f t="shared" si="23"/>
        <v>6619A</v>
      </c>
      <c r="C1123" s="199" t="s">
        <v>529</v>
      </c>
      <c r="D1123" s="174">
        <v>62917.9</v>
      </c>
      <c r="E1123" s="174">
        <v>0</v>
      </c>
      <c r="F1123" s="174">
        <v>62917.9</v>
      </c>
      <c r="G1123" s="174">
        <v>0</v>
      </c>
      <c r="H1123" s="190">
        <v>62917.9</v>
      </c>
      <c r="I1123" s="85"/>
    </row>
    <row r="1124" spans="1:9" ht="15.6" x14ac:dyDescent="0.3">
      <c r="A1124" s="189" t="s">
        <v>530</v>
      </c>
      <c r="B1124" s="197" t="str">
        <f t="shared" si="23"/>
        <v>6709A</v>
      </c>
      <c r="C1124" s="199" t="s">
        <v>531</v>
      </c>
      <c r="D1124" s="174">
        <v>86840.290000000008</v>
      </c>
      <c r="E1124" s="174">
        <v>0</v>
      </c>
      <c r="F1124" s="174">
        <v>86840.290000000008</v>
      </c>
      <c r="G1124" s="174">
        <v>0</v>
      </c>
      <c r="H1124" s="190">
        <v>86840.290000000008</v>
      </c>
      <c r="I1124" s="85"/>
    </row>
    <row r="1125" spans="1:9" ht="15.6" x14ac:dyDescent="0.3">
      <c r="A1125" s="189" t="s">
        <v>530</v>
      </c>
      <c r="B1125" s="197" t="str">
        <f t="shared" si="23"/>
        <v>6733</v>
      </c>
      <c r="C1125" s="199" t="s">
        <v>532</v>
      </c>
      <c r="D1125" s="174">
        <v>6097.82</v>
      </c>
      <c r="E1125" s="174">
        <v>0</v>
      </c>
      <c r="F1125" s="174">
        <v>6097.82</v>
      </c>
      <c r="G1125" s="174">
        <v>0</v>
      </c>
      <c r="H1125" s="190">
        <v>6097.82</v>
      </c>
      <c r="I1125" s="85"/>
    </row>
    <row r="1126" spans="1:9" ht="15.6" x14ac:dyDescent="0.3">
      <c r="A1126" s="189" t="s">
        <v>533</v>
      </c>
      <c r="B1126" s="197" t="str">
        <f t="shared" si="23"/>
        <v>6840</v>
      </c>
      <c r="C1126" s="199" t="s">
        <v>534</v>
      </c>
      <c r="D1126" s="174">
        <v>75605.489999999991</v>
      </c>
      <c r="E1126" s="174">
        <v>0</v>
      </c>
      <c r="F1126" s="174">
        <v>75605.489999999991</v>
      </c>
      <c r="G1126" s="174">
        <v>0</v>
      </c>
      <c r="H1126" s="190">
        <v>75605.489999999991</v>
      </c>
      <c r="I1126" s="85"/>
    </row>
    <row r="1127" spans="1:9" ht="15.6" x14ac:dyDescent="0.3">
      <c r="A1127" s="189" t="s">
        <v>592</v>
      </c>
      <c r="B1127" s="197">
        <f t="shared" si="23"/>
        <v>6940</v>
      </c>
      <c r="C1127" s="199">
        <v>6940</v>
      </c>
      <c r="D1127" s="174">
        <v>0</v>
      </c>
      <c r="E1127" s="174">
        <v>0</v>
      </c>
      <c r="F1127" s="174">
        <v>0</v>
      </c>
      <c r="G1127" s="174">
        <v>0</v>
      </c>
      <c r="H1127" s="190">
        <v>0</v>
      </c>
      <c r="I1127" s="85"/>
    </row>
    <row r="1128" spans="1:9" ht="15.6" x14ac:dyDescent="0.3">
      <c r="A1128" s="189" t="s">
        <v>535</v>
      </c>
      <c r="B1128" s="197" t="str">
        <f t="shared" si="23"/>
        <v>7208</v>
      </c>
      <c r="C1128" s="199" t="s">
        <v>536</v>
      </c>
      <c r="D1128" s="174">
        <v>234408.16999999998</v>
      </c>
      <c r="E1128" s="174">
        <v>0</v>
      </c>
      <c r="F1128" s="174">
        <v>234408.16999999998</v>
      </c>
      <c r="G1128" s="174">
        <v>143576.54999999999</v>
      </c>
      <c r="H1128" s="190">
        <v>377984.72</v>
      </c>
      <c r="I1128" s="85"/>
    </row>
    <row r="1129" spans="1:9" ht="15.6" x14ac:dyDescent="0.3">
      <c r="A1129" s="189" t="s">
        <v>347</v>
      </c>
      <c r="B1129" s="197" t="str">
        <f t="shared" si="23"/>
        <v>7305A</v>
      </c>
      <c r="C1129" s="199" t="s">
        <v>537</v>
      </c>
      <c r="D1129" s="174">
        <v>0</v>
      </c>
      <c r="E1129" s="174">
        <v>0</v>
      </c>
      <c r="F1129" s="174">
        <v>0</v>
      </c>
      <c r="G1129" s="174">
        <v>0</v>
      </c>
      <c r="H1129" s="190">
        <v>0</v>
      </c>
      <c r="I1129" s="85"/>
    </row>
    <row r="1130" spans="1:9" ht="15.6" x14ac:dyDescent="0.3">
      <c r="A1130" s="189" t="s">
        <v>538</v>
      </c>
      <c r="B1130" s="197" t="str">
        <f t="shared" si="23"/>
        <v>7405A</v>
      </c>
      <c r="C1130" s="199" t="s">
        <v>539</v>
      </c>
      <c r="D1130" s="174">
        <v>2373299.9500000002</v>
      </c>
      <c r="E1130" s="174">
        <v>0</v>
      </c>
      <c r="F1130" s="174">
        <v>2373299.9500000002</v>
      </c>
      <c r="G1130" s="174">
        <v>6616284.0599999996</v>
      </c>
      <c r="H1130" s="190">
        <v>8989584.0099999998</v>
      </c>
      <c r="I1130" s="85"/>
    </row>
    <row r="1131" spans="1:9" ht="15.6" x14ac:dyDescent="0.3">
      <c r="A1131" s="189" t="s">
        <v>538</v>
      </c>
      <c r="B1131" s="197" t="str">
        <f t="shared" si="23"/>
        <v>7425</v>
      </c>
      <c r="C1131" s="199" t="s">
        <v>540</v>
      </c>
      <c r="D1131" s="174">
        <v>0</v>
      </c>
      <c r="E1131" s="174">
        <v>0</v>
      </c>
      <c r="F1131" s="174">
        <v>0</v>
      </c>
      <c r="G1131" s="174">
        <v>0</v>
      </c>
      <c r="H1131" s="190">
        <v>0</v>
      </c>
      <c r="I1131" s="85"/>
    </row>
    <row r="1132" spans="1:9" ht="15.6" x14ac:dyDescent="0.3">
      <c r="A1132" s="189" t="s">
        <v>541</v>
      </c>
      <c r="B1132" s="197" t="str">
        <f t="shared" si="23"/>
        <v>7538</v>
      </c>
      <c r="C1132" s="177" t="s">
        <v>542</v>
      </c>
      <c r="D1132" s="174">
        <v>222827.24999999997</v>
      </c>
      <c r="E1132" s="174">
        <v>0</v>
      </c>
      <c r="F1132" s="174">
        <v>222827.24999999997</v>
      </c>
      <c r="G1132" s="174">
        <v>0</v>
      </c>
      <c r="H1132" s="190">
        <v>222827.24999999997</v>
      </c>
      <c r="I1132" s="85"/>
    </row>
    <row r="1133" spans="1:9" ht="15.6" x14ac:dyDescent="0.3">
      <c r="A1133" s="189" t="s">
        <v>541</v>
      </c>
      <c r="B1133" s="197" t="str">
        <f t="shared" si="23"/>
        <v>7525</v>
      </c>
      <c r="C1133" s="177" t="s">
        <v>543</v>
      </c>
      <c r="D1133" s="174">
        <v>0</v>
      </c>
      <c r="E1133" s="174">
        <v>0</v>
      </c>
      <c r="F1133" s="174">
        <v>0</v>
      </c>
      <c r="G1133" s="174">
        <v>0</v>
      </c>
      <c r="H1133" s="190">
        <v>0</v>
      </c>
      <c r="I1133" s="85"/>
    </row>
    <row r="1134" spans="1:9" ht="15.6" x14ac:dyDescent="0.3">
      <c r="A1134" s="189" t="s">
        <v>544</v>
      </c>
      <c r="B1134" s="197" t="str">
        <f t="shared" si="23"/>
        <v>7932</v>
      </c>
      <c r="C1134" s="199" t="s">
        <v>545</v>
      </c>
      <c r="D1134" s="174">
        <v>15442.410000000002</v>
      </c>
      <c r="E1134" s="174">
        <v>0</v>
      </c>
      <c r="F1134" s="174">
        <v>15442.410000000002</v>
      </c>
      <c r="G1134" s="174">
        <v>0</v>
      </c>
      <c r="H1134" s="190">
        <v>15442.410000000002</v>
      </c>
      <c r="I1134" s="85"/>
    </row>
    <row r="1135" spans="1:9" ht="15.6" x14ac:dyDescent="0.3">
      <c r="A1135" s="189" t="s">
        <v>546</v>
      </c>
      <c r="B1135" s="197" t="str">
        <f t="shared" si="23"/>
        <v>8040</v>
      </c>
      <c r="C1135" s="199" t="s">
        <v>547</v>
      </c>
      <c r="D1135" s="174">
        <v>2912.0299999999997</v>
      </c>
      <c r="E1135" s="174">
        <v>0</v>
      </c>
      <c r="F1135" s="174">
        <v>2912.0299999999997</v>
      </c>
      <c r="G1135" s="174">
        <v>0</v>
      </c>
      <c r="H1135" s="190">
        <v>2912.0299999999997</v>
      </c>
      <c r="I1135" s="85"/>
    </row>
    <row r="1136" spans="1:9" ht="15.6" x14ac:dyDescent="0.3">
      <c r="A1136" s="189" t="s">
        <v>548</v>
      </c>
      <c r="B1136" s="197" t="str">
        <f t="shared" si="23"/>
        <v>8132</v>
      </c>
      <c r="C1136" s="199" t="s">
        <v>549</v>
      </c>
      <c r="D1136" s="174">
        <v>1995.65</v>
      </c>
      <c r="E1136" s="174">
        <v>0</v>
      </c>
      <c r="F1136" s="174">
        <v>1995.65</v>
      </c>
      <c r="G1136" s="174">
        <v>0</v>
      </c>
      <c r="H1136" s="190">
        <v>1995.65</v>
      </c>
      <c r="I1136" s="85"/>
    </row>
    <row r="1137" spans="1:9" ht="15.6" x14ac:dyDescent="0.3">
      <c r="A1137" s="189" t="s">
        <v>550</v>
      </c>
      <c r="B1137" s="197" t="str">
        <f t="shared" si="23"/>
        <v>8340</v>
      </c>
      <c r="C1137" s="199" t="s">
        <v>551</v>
      </c>
      <c r="D1137" s="174">
        <v>150.6</v>
      </c>
      <c r="E1137" s="174">
        <v>0</v>
      </c>
      <c r="F1137" s="174">
        <v>150.6</v>
      </c>
      <c r="G1137" s="174">
        <v>0</v>
      </c>
      <c r="H1137" s="190">
        <v>150.6</v>
      </c>
      <c r="I1137" s="85"/>
    </row>
    <row r="1138" spans="1:9" ht="15.6" x14ac:dyDescent="0.3">
      <c r="A1138" s="189" t="s">
        <v>333</v>
      </c>
      <c r="B1138" s="197" t="str">
        <f t="shared" si="23"/>
        <v>8440</v>
      </c>
      <c r="C1138" s="199" t="s">
        <v>552</v>
      </c>
      <c r="D1138" s="174">
        <v>301.2</v>
      </c>
      <c r="E1138" s="174">
        <v>0</v>
      </c>
      <c r="F1138" s="174">
        <v>301.2</v>
      </c>
      <c r="G1138" s="174">
        <v>0</v>
      </c>
      <c r="H1138" s="190">
        <v>301.2</v>
      </c>
      <c r="I1138" s="85"/>
    </row>
    <row r="1139" spans="1:9" ht="15.6" x14ac:dyDescent="0.3">
      <c r="A1139" s="189" t="s">
        <v>553</v>
      </c>
      <c r="B1139" s="197" t="str">
        <f t="shared" si="23"/>
        <v>8809A</v>
      </c>
      <c r="C1139" s="199" t="s">
        <v>554</v>
      </c>
      <c r="D1139" s="174">
        <v>81348.029999999984</v>
      </c>
      <c r="E1139" s="174">
        <v>0</v>
      </c>
      <c r="F1139" s="174">
        <v>81348.029999999984</v>
      </c>
      <c r="G1139" s="174">
        <v>0</v>
      </c>
      <c r="H1139" s="190">
        <v>81348.029999999984</v>
      </c>
      <c r="I1139" s="85"/>
    </row>
    <row r="1140" spans="1:9" ht="15.6" x14ac:dyDescent="0.3">
      <c r="A1140" s="189" t="s">
        <v>555</v>
      </c>
      <c r="B1140" s="197" t="str">
        <f t="shared" si="23"/>
        <v>9040</v>
      </c>
      <c r="C1140" s="177" t="s">
        <v>556</v>
      </c>
      <c r="D1140" s="174">
        <v>0</v>
      </c>
      <c r="E1140" s="174">
        <v>0</v>
      </c>
      <c r="F1140" s="174">
        <v>0</v>
      </c>
      <c r="G1140" s="174">
        <v>0</v>
      </c>
      <c r="H1140" s="190">
        <v>0</v>
      </c>
      <c r="I1140" s="85"/>
    </row>
    <row r="1141" spans="1:9" ht="15.6" x14ac:dyDescent="0.3">
      <c r="A1141" s="189" t="s">
        <v>557</v>
      </c>
      <c r="B1141" s="197" t="str">
        <f t="shared" si="23"/>
        <v>9201A</v>
      </c>
      <c r="C1141" s="177" t="s">
        <v>558</v>
      </c>
      <c r="D1141" s="174">
        <v>255893.7</v>
      </c>
      <c r="E1141" s="174">
        <v>0</v>
      </c>
      <c r="F1141" s="174">
        <v>255893.7</v>
      </c>
      <c r="G1141" s="174">
        <v>0</v>
      </c>
      <c r="H1141" s="190">
        <v>255893.7</v>
      </c>
      <c r="I1141" s="85"/>
    </row>
    <row r="1142" spans="1:9" ht="15.6" x14ac:dyDescent="0.3">
      <c r="A1142" s="189" t="s">
        <v>559</v>
      </c>
      <c r="B1142" s="197" t="str">
        <f t="shared" si="23"/>
        <v>9301A</v>
      </c>
      <c r="C1142" s="177" t="s">
        <v>560</v>
      </c>
      <c r="D1142" s="174">
        <v>36627.75</v>
      </c>
      <c r="E1142" s="174">
        <v>0</v>
      </c>
      <c r="F1142" s="174">
        <v>36627.75</v>
      </c>
      <c r="G1142" s="174">
        <v>0</v>
      </c>
      <c r="H1142" s="190">
        <v>36627.75</v>
      </c>
      <c r="I1142" s="85"/>
    </row>
    <row r="1143" spans="1:9" ht="15.6" x14ac:dyDescent="0.3">
      <c r="A1143" s="189" t="s">
        <v>561</v>
      </c>
      <c r="B1143" s="197" t="str">
        <f t="shared" si="23"/>
        <v>9449</v>
      </c>
      <c r="C1143" s="177" t="s">
        <v>562</v>
      </c>
      <c r="D1143" s="174">
        <v>36482.300000000003</v>
      </c>
      <c r="E1143" s="174">
        <v>0</v>
      </c>
      <c r="F1143" s="174">
        <v>36482.300000000003</v>
      </c>
      <c r="G1143" s="174">
        <v>0</v>
      </c>
      <c r="H1143" s="190">
        <v>36482.300000000003</v>
      </c>
      <c r="I1143" s="85"/>
    </row>
    <row r="1144" spans="1:9" ht="15.6" x14ac:dyDescent="0.3">
      <c r="A1144" s="189" t="s">
        <v>563</v>
      </c>
      <c r="B1144" s="197" t="str">
        <f t="shared" si="23"/>
        <v>9618A</v>
      </c>
      <c r="C1144" s="177" t="s">
        <v>564</v>
      </c>
      <c r="D1144" s="174">
        <v>0</v>
      </c>
      <c r="E1144" s="174">
        <v>0</v>
      </c>
      <c r="F1144" s="174">
        <v>0</v>
      </c>
      <c r="G1144" s="174">
        <v>0</v>
      </c>
      <c r="H1144" s="190">
        <v>0</v>
      </c>
      <c r="I1144" s="85"/>
    </row>
    <row r="1145" spans="1:9" ht="15.6" x14ac:dyDescent="0.3">
      <c r="A1145" s="189" t="s">
        <v>566</v>
      </c>
      <c r="B1145" s="197" t="str">
        <f t="shared" si="23"/>
        <v>9818A</v>
      </c>
      <c r="C1145" s="177" t="s">
        <v>565</v>
      </c>
      <c r="D1145" s="174">
        <v>312775011.45999998</v>
      </c>
      <c r="E1145" s="174">
        <v>-4362410.0099999905</v>
      </c>
      <c r="F1145" s="174">
        <v>308412601.44999999</v>
      </c>
      <c r="G1145" s="174">
        <v>0</v>
      </c>
      <c r="H1145" s="190">
        <v>308412601.44999999</v>
      </c>
      <c r="I1145" s="85"/>
    </row>
    <row r="1146" spans="1:9" ht="15.6" x14ac:dyDescent="0.3">
      <c r="A1146" s="189" t="s">
        <v>567</v>
      </c>
      <c r="B1146" s="197" t="str">
        <f t="shared" si="23"/>
        <v>BB49</v>
      </c>
      <c r="C1146" s="177" t="s">
        <v>568</v>
      </c>
      <c r="D1146" s="174">
        <v>0</v>
      </c>
      <c r="E1146" s="174">
        <v>0</v>
      </c>
      <c r="F1146" s="174">
        <v>0</v>
      </c>
      <c r="G1146" s="174">
        <v>0</v>
      </c>
      <c r="H1146" s="190">
        <v>0</v>
      </c>
      <c r="I1146" s="85"/>
    </row>
    <row r="1147" spans="1:9" ht="15.6" x14ac:dyDescent="0.3">
      <c r="A1147" s="189" t="s">
        <v>569</v>
      </c>
      <c r="B1147" s="197" t="str">
        <f t="shared" si="23"/>
        <v>AA</v>
      </c>
      <c r="C1147" s="175" t="s">
        <v>570</v>
      </c>
      <c r="D1147" s="174"/>
      <c r="E1147" s="174">
        <v>0</v>
      </c>
      <c r="F1147" s="174">
        <v>0</v>
      </c>
      <c r="G1147" s="174">
        <v>0</v>
      </c>
      <c r="H1147" s="190">
        <v>0</v>
      </c>
      <c r="I1147" s="85"/>
    </row>
    <row r="1148" spans="1:9" ht="15.6" x14ac:dyDescent="0.3">
      <c r="A1148" s="189" t="s">
        <v>571</v>
      </c>
      <c r="B1148" s="197" t="str">
        <f t="shared" si="23"/>
        <v>BB</v>
      </c>
      <c r="C1148" s="175" t="s">
        <v>587</v>
      </c>
      <c r="D1148" s="174"/>
      <c r="E1148" s="174">
        <v>0</v>
      </c>
      <c r="F1148" s="174">
        <v>0</v>
      </c>
      <c r="G1148" s="174">
        <v>27172.21</v>
      </c>
      <c r="H1148" s="190">
        <v>27172.21</v>
      </c>
      <c r="I1148" s="85"/>
    </row>
    <row r="1149" spans="1:9" ht="15.6" x14ac:dyDescent="0.3">
      <c r="A1149" s="189" t="s">
        <v>572</v>
      </c>
      <c r="B1149" s="197" t="str">
        <f t="shared" si="23"/>
        <v>CC</v>
      </c>
      <c r="C1149" s="175" t="s">
        <v>588</v>
      </c>
      <c r="D1149" s="174"/>
      <c r="E1149" s="174">
        <v>0</v>
      </c>
      <c r="F1149" s="174">
        <v>0</v>
      </c>
      <c r="G1149" s="174">
        <v>19015511.100000001</v>
      </c>
      <c r="H1149" s="190">
        <v>19015511.100000001</v>
      </c>
      <c r="I1149" s="85"/>
    </row>
    <row r="1150" spans="1:9" ht="15.6" x14ac:dyDescent="0.3">
      <c r="A1150" s="189" t="s">
        <v>299</v>
      </c>
      <c r="B1150" s="197" t="str">
        <f t="shared" si="23"/>
        <v>DD</v>
      </c>
      <c r="C1150" s="175" t="s">
        <v>589</v>
      </c>
      <c r="D1150" s="174"/>
      <c r="E1150" s="174">
        <v>0</v>
      </c>
      <c r="F1150" s="174">
        <v>0</v>
      </c>
      <c r="G1150" s="174">
        <v>1300432.8999999999</v>
      </c>
      <c r="H1150" s="190">
        <v>1300432.8999999999</v>
      </c>
      <c r="I1150" s="85"/>
    </row>
    <row r="1151" spans="1:9" ht="15.6" x14ac:dyDescent="0.3">
      <c r="A1151" s="189" t="s">
        <v>300</v>
      </c>
      <c r="B1151" s="197" t="str">
        <f t="shared" si="23"/>
        <v>QQ</v>
      </c>
      <c r="C1151" s="177" t="s">
        <v>573</v>
      </c>
      <c r="D1151" s="174"/>
      <c r="E1151" s="174">
        <v>0</v>
      </c>
      <c r="F1151" s="174">
        <v>0</v>
      </c>
      <c r="G1151" s="174">
        <v>0</v>
      </c>
      <c r="H1151" s="190">
        <v>0</v>
      </c>
      <c r="I1151" s="85"/>
    </row>
    <row r="1152" spans="1:9" ht="15.6" x14ac:dyDescent="0.3">
      <c r="A1152" s="189" t="s">
        <v>574</v>
      </c>
      <c r="B1152" s="197" t="str">
        <f t="shared" si="23"/>
        <v>EE</v>
      </c>
      <c r="C1152" s="175" t="s">
        <v>590</v>
      </c>
      <c r="D1152" s="174"/>
      <c r="E1152" s="174">
        <v>0</v>
      </c>
      <c r="F1152" s="174">
        <v>0</v>
      </c>
      <c r="G1152" s="174">
        <v>0</v>
      </c>
      <c r="H1152" s="190">
        <v>0</v>
      </c>
      <c r="I1152" s="85"/>
    </row>
    <row r="1153" spans="1:9" ht="15.6" x14ac:dyDescent="0.3">
      <c r="A1153" s="189" t="s">
        <v>575</v>
      </c>
      <c r="B1153" s="197" t="str">
        <f t="shared" si="23"/>
        <v>RB</v>
      </c>
      <c r="C1153" s="175" t="s">
        <v>576</v>
      </c>
      <c r="D1153" s="174"/>
      <c r="E1153" s="174">
        <v>0</v>
      </c>
      <c r="F1153" s="174">
        <v>0</v>
      </c>
      <c r="G1153" s="174">
        <v>0</v>
      </c>
      <c r="H1153" s="190">
        <v>0</v>
      </c>
      <c r="I1153" s="85"/>
    </row>
    <row r="1154" spans="1:9" ht="15.6" x14ac:dyDescent="0.3">
      <c r="A1154" s="189"/>
      <c r="B1154" s="197"/>
      <c r="C1154" s="195"/>
      <c r="D1154" s="178" t="s">
        <v>577</v>
      </c>
      <c r="E1154" s="178" t="s">
        <v>577</v>
      </c>
      <c r="F1154" s="178" t="s">
        <v>577</v>
      </c>
      <c r="G1154" s="178" t="s">
        <v>577</v>
      </c>
      <c r="H1154" s="201" t="s">
        <v>577</v>
      </c>
      <c r="I1154" s="85"/>
    </row>
    <row r="1155" spans="1:9" ht="15.6" x14ac:dyDescent="0.3">
      <c r="A1155" s="189" t="s">
        <v>578</v>
      </c>
      <c r="B1155" s="197"/>
      <c r="C1155" s="195"/>
      <c r="D1155" s="174">
        <v>537179673.35000002</v>
      </c>
      <c r="E1155" s="174">
        <v>-4196025.1299999906</v>
      </c>
      <c r="F1155" s="174">
        <v>532983648.22000003</v>
      </c>
      <c r="G1155" s="174">
        <v>34115359.300000004</v>
      </c>
      <c r="H1155" s="190">
        <v>567099007.5200001</v>
      </c>
      <c r="I1155" s="85"/>
    </row>
    <row r="1156" spans="1:9" ht="15.6" x14ac:dyDescent="0.3">
      <c r="A1156" s="189"/>
      <c r="B1156" s="197"/>
      <c r="C1156" s="174"/>
      <c r="D1156" s="178" t="s">
        <v>397</v>
      </c>
      <c r="E1156" s="178" t="s">
        <v>397</v>
      </c>
      <c r="F1156" s="178" t="s">
        <v>397</v>
      </c>
      <c r="G1156" s="178" t="s">
        <v>397</v>
      </c>
      <c r="H1156" s="201" t="s">
        <v>397</v>
      </c>
      <c r="I1156" s="85"/>
    </row>
    <row r="1157" spans="1:9" ht="15.6" x14ac:dyDescent="0.3">
      <c r="A1157" s="189"/>
      <c r="B1157" s="184"/>
      <c r="C1157" s="174"/>
      <c r="D1157" s="174"/>
      <c r="E1157" s="174"/>
      <c r="F1157" s="174"/>
      <c r="G1157" s="174"/>
      <c r="H1157" s="190"/>
      <c r="I1157" s="85"/>
    </row>
    <row r="1158" spans="1:9" ht="15.6" x14ac:dyDescent="0.3">
      <c r="A1158" s="189"/>
      <c r="B1158" s="184"/>
      <c r="C1158" s="174"/>
      <c r="D1158" s="174"/>
      <c r="E1158" s="174"/>
      <c r="F1158" s="174"/>
      <c r="G1158" s="174"/>
      <c r="H1158" s="190">
        <v>258686406.07000011</v>
      </c>
      <c r="I1158" s="85"/>
    </row>
    <row r="1159" spans="1:9" ht="15.6" x14ac:dyDescent="0.3">
      <c r="A1159" s="189"/>
      <c r="B1159" s="184"/>
      <c r="C1159" s="174"/>
      <c r="D1159" s="174"/>
      <c r="E1159" s="174"/>
      <c r="F1159" s="174"/>
      <c r="G1159" s="174"/>
      <c r="H1159" s="190"/>
      <c r="I1159" s="85"/>
    </row>
    <row r="1160" spans="1:9" ht="15.6" x14ac:dyDescent="0.3">
      <c r="A1160" s="189"/>
      <c r="B1160" s="184"/>
      <c r="C1160" s="174"/>
      <c r="D1160" s="174"/>
      <c r="E1160" s="174"/>
      <c r="F1160" s="174"/>
      <c r="G1160" s="174"/>
      <c r="H1160" s="190"/>
      <c r="I1160" s="85"/>
    </row>
    <row r="1161" spans="1:9" ht="16.2" thickBot="1" x14ac:dyDescent="0.35">
      <c r="A1161" s="202"/>
      <c r="B1161" s="203"/>
      <c r="C1161" s="204"/>
      <c r="D1161" s="204"/>
      <c r="E1161" s="204"/>
      <c r="F1161" s="204"/>
      <c r="G1161" s="204" t="s">
        <v>579</v>
      </c>
      <c r="H1161" s="205">
        <v>0</v>
      </c>
      <c r="I1161" s="85"/>
    </row>
    <row r="1162" spans="1:9" ht="15.6" x14ac:dyDescent="0.3">
      <c r="A1162" s="174"/>
      <c r="B1162" s="184"/>
      <c r="C1162" s="174"/>
      <c r="D1162" s="174"/>
      <c r="E1162" s="174"/>
      <c r="F1162" s="174"/>
      <c r="G1162" s="174"/>
      <c r="H1162" s="174"/>
      <c r="I1162" s="85"/>
    </row>
    <row r="1163" spans="1:9" ht="16.2" thickBot="1" x14ac:dyDescent="0.35">
      <c r="A1163" s="174"/>
      <c r="B1163" s="184"/>
      <c r="C1163" s="174"/>
      <c r="D1163" s="174"/>
      <c r="E1163" s="174"/>
      <c r="F1163" s="174"/>
      <c r="G1163" s="174"/>
      <c r="H1163" s="174"/>
      <c r="I1163" s="85"/>
    </row>
    <row r="1164" spans="1:9" ht="15.6" x14ac:dyDescent="0.3">
      <c r="A1164" s="185"/>
      <c r="B1164" s="186"/>
      <c r="C1164" s="187"/>
      <c r="D1164" s="187" t="s">
        <v>394</v>
      </c>
      <c r="E1164" s="187"/>
      <c r="F1164" s="187"/>
      <c r="G1164" s="187"/>
      <c r="H1164" s="188"/>
      <c r="I1164" s="85"/>
    </row>
    <row r="1165" spans="1:9" ht="15.6" x14ac:dyDescent="0.3">
      <c r="A1165" s="189"/>
      <c r="B1165" s="184"/>
      <c r="C1165" s="174"/>
      <c r="D1165" s="174" t="s">
        <v>580</v>
      </c>
      <c r="E1165" s="174"/>
      <c r="F1165" s="174"/>
      <c r="G1165" s="174"/>
      <c r="H1165" s="190"/>
      <c r="I1165" s="85"/>
    </row>
    <row r="1166" spans="1:9" ht="15.6" x14ac:dyDescent="0.3">
      <c r="A1166" s="189" t="s">
        <v>600</v>
      </c>
      <c r="B1166" s="184"/>
      <c r="C1166" s="174"/>
      <c r="D1166" s="174"/>
      <c r="E1166" s="179" t="s">
        <v>396</v>
      </c>
      <c r="F1166" s="174"/>
      <c r="G1166" s="174"/>
      <c r="H1166" s="190"/>
      <c r="I1166" s="85"/>
    </row>
    <row r="1167" spans="1:9" ht="15.6" x14ac:dyDescent="0.3">
      <c r="A1167" s="191" t="s">
        <v>397</v>
      </c>
      <c r="B1167" s="192"/>
      <c r="C1167" s="193" t="s">
        <v>397</v>
      </c>
      <c r="D1167" s="193" t="s">
        <v>397</v>
      </c>
      <c r="E1167" s="193" t="s">
        <v>397</v>
      </c>
      <c r="F1167" s="193" t="s">
        <v>397</v>
      </c>
      <c r="G1167" s="193" t="s">
        <v>397</v>
      </c>
      <c r="H1167" s="194" t="s">
        <v>397</v>
      </c>
      <c r="I1167" s="85"/>
    </row>
    <row r="1168" spans="1:9" ht="15.6" x14ac:dyDescent="0.3">
      <c r="A1168" s="189" t="s">
        <v>398</v>
      </c>
      <c r="B1168" s="184"/>
      <c r="C1168" s="195"/>
      <c r="D1168" s="176" t="s">
        <v>185</v>
      </c>
      <c r="E1168" s="176" t="s">
        <v>185</v>
      </c>
      <c r="F1168" s="176" t="s">
        <v>399</v>
      </c>
      <c r="G1168" s="176" t="s">
        <v>185</v>
      </c>
      <c r="H1168" s="196" t="s">
        <v>400</v>
      </c>
      <c r="I1168" s="85"/>
    </row>
    <row r="1169" spans="1:9" ht="15.6" x14ac:dyDescent="0.3">
      <c r="A1169" s="189"/>
      <c r="B1169" s="184"/>
      <c r="C1169" s="195"/>
      <c r="D1169" s="176" t="s">
        <v>401</v>
      </c>
      <c r="E1169" s="176" t="s">
        <v>402</v>
      </c>
      <c r="F1169" s="176" t="s">
        <v>402</v>
      </c>
      <c r="G1169" s="176" t="s">
        <v>403</v>
      </c>
      <c r="H1169" s="196" t="s">
        <v>404</v>
      </c>
      <c r="I1169" s="85"/>
    </row>
    <row r="1170" spans="1:9" ht="15.6" x14ac:dyDescent="0.3">
      <c r="A1170" s="189"/>
      <c r="B1170" s="184"/>
      <c r="C1170" s="195"/>
      <c r="D1170" s="176" t="s">
        <v>405</v>
      </c>
      <c r="E1170" s="176" t="s">
        <v>406</v>
      </c>
      <c r="F1170" s="174"/>
      <c r="G1170" s="176" t="s">
        <v>406</v>
      </c>
      <c r="H1170" s="196" t="s">
        <v>581</v>
      </c>
      <c r="I1170" s="85"/>
    </row>
    <row r="1171" spans="1:9" ht="15.6" x14ac:dyDescent="0.3">
      <c r="A1171" s="191" t="s">
        <v>397</v>
      </c>
      <c r="B1171" s="192"/>
      <c r="C1171" s="193" t="s">
        <v>397</v>
      </c>
      <c r="D1171" s="193" t="s">
        <v>397</v>
      </c>
      <c r="E1171" s="193" t="s">
        <v>397</v>
      </c>
      <c r="F1171" s="193" t="s">
        <v>397</v>
      </c>
      <c r="G1171" s="193" t="s">
        <v>397</v>
      </c>
      <c r="H1171" s="194" t="s">
        <v>397</v>
      </c>
      <c r="I1171" s="85"/>
    </row>
    <row r="1172" spans="1:9" ht="15.6" x14ac:dyDescent="0.3">
      <c r="A1172" s="189" t="s">
        <v>408</v>
      </c>
      <c r="B1172" s="197" t="str">
        <f>C1172</f>
        <v>00</v>
      </c>
      <c r="C1172" s="198" t="s">
        <v>409</v>
      </c>
      <c r="D1172" s="174"/>
      <c r="E1172" s="174">
        <v>132127.1</v>
      </c>
      <c r="F1172" s="174">
        <v>132127.1</v>
      </c>
      <c r="G1172" s="174">
        <v>0</v>
      </c>
      <c r="H1172" s="190">
        <v>132127.1</v>
      </c>
      <c r="I1172" s="85"/>
    </row>
    <row r="1173" spans="1:9" ht="15.6" x14ac:dyDescent="0.3">
      <c r="A1173" s="189" t="s">
        <v>410</v>
      </c>
      <c r="B1173" s="197" t="str">
        <f t="shared" ref="B1173:B1236" si="24">C1173</f>
        <v>0201A</v>
      </c>
      <c r="C1173" s="199" t="s">
        <v>411</v>
      </c>
      <c r="D1173" s="174">
        <v>7443498.6099999994</v>
      </c>
      <c r="E1173" s="174">
        <v>0</v>
      </c>
      <c r="F1173" s="174">
        <v>7443498.6099999994</v>
      </c>
      <c r="G1173" s="174">
        <v>0</v>
      </c>
      <c r="H1173" s="190">
        <v>7443498.6099999994</v>
      </c>
      <c r="I1173" s="85"/>
    </row>
    <row r="1174" spans="1:9" ht="15.6" x14ac:dyDescent="0.3">
      <c r="A1174" s="189" t="s">
        <v>410</v>
      </c>
      <c r="B1174" s="197" t="str">
        <f t="shared" si="24"/>
        <v>0237</v>
      </c>
      <c r="C1174" s="199" t="s">
        <v>412</v>
      </c>
      <c r="D1174" s="174">
        <v>162985.19</v>
      </c>
      <c r="E1174" s="174">
        <v>0</v>
      </c>
      <c r="F1174" s="174">
        <v>162985.19</v>
      </c>
      <c r="G1174" s="174">
        <v>0</v>
      </c>
      <c r="H1174" s="190">
        <v>162985.19</v>
      </c>
      <c r="I1174" s="85"/>
    </row>
    <row r="1175" spans="1:9" ht="15.6" x14ac:dyDescent="0.3">
      <c r="A1175" s="189" t="s">
        <v>413</v>
      </c>
      <c r="B1175" s="197" t="str">
        <f t="shared" si="24"/>
        <v>0302A</v>
      </c>
      <c r="C1175" s="199" t="s">
        <v>414</v>
      </c>
      <c r="D1175" s="174">
        <v>27937.079999999998</v>
      </c>
      <c r="E1175" s="174">
        <v>0</v>
      </c>
      <c r="F1175" s="174">
        <v>27937.079999999998</v>
      </c>
      <c r="G1175" s="174">
        <v>0</v>
      </c>
      <c r="H1175" s="190">
        <v>27937.079999999998</v>
      </c>
      <c r="I1175" s="85"/>
    </row>
    <row r="1176" spans="1:9" ht="15.6" x14ac:dyDescent="0.3">
      <c r="A1176" s="189" t="s">
        <v>415</v>
      </c>
      <c r="B1176" s="197" t="str">
        <f t="shared" si="24"/>
        <v>0410</v>
      </c>
      <c r="C1176" s="199" t="s">
        <v>416</v>
      </c>
      <c r="D1176" s="174">
        <v>561323</v>
      </c>
      <c r="E1176" s="174">
        <v>0</v>
      </c>
      <c r="F1176" s="174">
        <v>561323</v>
      </c>
      <c r="G1176" s="174">
        <v>0</v>
      </c>
      <c r="H1176" s="190">
        <v>561323</v>
      </c>
      <c r="I1176" s="85"/>
    </row>
    <row r="1177" spans="1:9" ht="15.6" x14ac:dyDescent="0.3">
      <c r="A1177" s="189" t="s">
        <v>417</v>
      </c>
      <c r="B1177" s="197" t="str">
        <f t="shared" si="24"/>
        <v>0519A</v>
      </c>
      <c r="C1177" s="177" t="s">
        <v>418</v>
      </c>
      <c r="D1177" s="174">
        <v>0</v>
      </c>
      <c r="E1177" s="174">
        <v>0</v>
      </c>
      <c r="F1177" s="174">
        <v>0</v>
      </c>
      <c r="G1177" s="174">
        <v>0</v>
      </c>
      <c r="H1177" s="190">
        <v>0</v>
      </c>
      <c r="I1177" s="85"/>
    </row>
    <row r="1178" spans="1:9" ht="15.6" x14ac:dyDescent="0.3">
      <c r="A1178" s="189" t="s">
        <v>419</v>
      </c>
      <c r="B1178" s="197" t="str">
        <f t="shared" si="24"/>
        <v>0602A</v>
      </c>
      <c r="C1178" s="199" t="s">
        <v>420</v>
      </c>
      <c r="D1178" s="174">
        <v>0</v>
      </c>
      <c r="E1178" s="174">
        <v>0</v>
      </c>
      <c r="F1178" s="174">
        <v>0</v>
      </c>
      <c r="G1178" s="174">
        <v>0</v>
      </c>
      <c r="H1178" s="190">
        <v>0</v>
      </c>
      <c r="I1178" s="85"/>
    </row>
    <row r="1179" spans="1:9" ht="15.6" x14ac:dyDescent="0.3">
      <c r="A1179" s="189" t="s">
        <v>421</v>
      </c>
      <c r="B1179" s="197" t="str">
        <f t="shared" si="24"/>
        <v>0719A</v>
      </c>
      <c r="C1179" s="177" t="s">
        <v>422</v>
      </c>
      <c r="D1179" s="174">
        <v>325832.44</v>
      </c>
      <c r="E1179" s="174">
        <v>0</v>
      </c>
      <c r="F1179" s="174">
        <v>325832.44</v>
      </c>
      <c r="G1179" s="174">
        <v>0</v>
      </c>
      <c r="H1179" s="190">
        <v>325832.44</v>
      </c>
      <c r="I1179" s="85"/>
    </row>
    <row r="1180" spans="1:9" ht="15.6" x14ac:dyDescent="0.3">
      <c r="A1180" s="189" t="s">
        <v>423</v>
      </c>
      <c r="B1180" s="197" t="str">
        <f t="shared" si="24"/>
        <v>0802A</v>
      </c>
      <c r="C1180" s="177" t="s">
        <v>424</v>
      </c>
      <c r="D1180" s="174">
        <v>16605.98</v>
      </c>
      <c r="E1180" s="174">
        <v>0</v>
      </c>
      <c r="F1180" s="174">
        <v>16605.98</v>
      </c>
      <c r="G1180" s="174">
        <v>0</v>
      </c>
      <c r="H1180" s="190">
        <v>16605.98</v>
      </c>
      <c r="I1180" s="85"/>
    </row>
    <row r="1181" spans="1:9" ht="15.6" x14ac:dyDescent="0.3">
      <c r="A1181" s="189" t="s">
        <v>425</v>
      </c>
      <c r="B1181" s="197" t="str">
        <f t="shared" si="24"/>
        <v>0940</v>
      </c>
      <c r="C1181" s="177" t="s">
        <v>426</v>
      </c>
      <c r="D1181" s="174">
        <v>1738.64</v>
      </c>
      <c r="E1181" s="174">
        <v>0</v>
      </c>
      <c r="F1181" s="174">
        <v>1738.64</v>
      </c>
      <c r="G1181" s="174">
        <v>0</v>
      </c>
      <c r="H1181" s="190">
        <v>1738.64</v>
      </c>
      <c r="I1181" s="85"/>
    </row>
    <row r="1182" spans="1:9" ht="15.6" x14ac:dyDescent="0.3">
      <c r="A1182" s="189" t="s">
        <v>427</v>
      </c>
      <c r="B1182" s="197" t="str">
        <f t="shared" si="24"/>
        <v>1010</v>
      </c>
      <c r="C1182" s="177" t="s">
        <v>428</v>
      </c>
      <c r="D1182" s="174">
        <v>71729.81</v>
      </c>
      <c r="E1182" s="174">
        <v>0</v>
      </c>
      <c r="F1182" s="174">
        <v>71729.81</v>
      </c>
      <c r="G1182" s="174">
        <v>0</v>
      </c>
      <c r="H1182" s="190">
        <v>71729.81</v>
      </c>
      <c r="I1182" s="85"/>
    </row>
    <row r="1183" spans="1:9" ht="15.6" x14ac:dyDescent="0.3">
      <c r="A1183" s="189" t="s">
        <v>429</v>
      </c>
      <c r="B1183" s="197" t="str">
        <f t="shared" si="24"/>
        <v>1206A</v>
      </c>
      <c r="C1183" s="199" t="s">
        <v>430</v>
      </c>
      <c r="D1183" s="174">
        <v>2787274.13</v>
      </c>
      <c r="E1183" s="174">
        <v>0</v>
      </c>
      <c r="F1183" s="174">
        <v>2787274.13</v>
      </c>
      <c r="G1183" s="174">
        <v>0</v>
      </c>
      <c r="H1183" s="190">
        <v>2787274.13</v>
      </c>
      <c r="I1183" s="85"/>
    </row>
    <row r="1184" spans="1:9" ht="15.6" x14ac:dyDescent="0.3">
      <c r="A1184" s="189" t="s">
        <v>429</v>
      </c>
      <c r="B1184" s="197" t="str">
        <f t="shared" si="24"/>
        <v>1236</v>
      </c>
      <c r="C1184" s="199" t="s">
        <v>431</v>
      </c>
      <c r="D1184" s="174">
        <v>1513592.45</v>
      </c>
      <c r="E1184" s="174">
        <v>0</v>
      </c>
      <c r="F1184" s="174">
        <v>1513592.45</v>
      </c>
      <c r="G1184" s="174">
        <v>0</v>
      </c>
      <c r="H1184" s="190">
        <v>1513592.45</v>
      </c>
      <c r="I1184" s="85"/>
    </row>
    <row r="1185" spans="1:9" ht="15.6" x14ac:dyDescent="0.3">
      <c r="A1185" s="189" t="s">
        <v>432</v>
      </c>
      <c r="B1185" s="197" t="str">
        <f t="shared" si="24"/>
        <v>1310</v>
      </c>
      <c r="C1185" s="199" t="s">
        <v>433</v>
      </c>
      <c r="D1185" s="174">
        <v>75063.240000000005</v>
      </c>
      <c r="E1185" s="174">
        <v>0</v>
      </c>
      <c r="F1185" s="174">
        <v>75063.240000000005</v>
      </c>
      <c r="G1185" s="174">
        <v>0</v>
      </c>
      <c r="H1185" s="190">
        <v>75063.240000000005</v>
      </c>
      <c r="I1185" s="85"/>
    </row>
    <row r="1186" spans="1:9" ht="15.6" x14ac:dyDescent="0.3">
      <c r="A1186" s="189" t="s">
        <v>21</v>
      </c>
      <c r="B1186" s="197" t="str">
        <f t="shared" si="24"/>
        <v>1524A</v>
      </c>
      <c r="C1186" s="199" t="s">
        <v>434</v>
      </c>
      <c r="D1186" s="174">
        <v>1239440</v>
      </c>
      <c r="E1186" s="174">
        <v>0</v>
      </c>
      <c r="F1186" s="174">
        <v>1239440</v>
      </c>
      <c r="G1186" s="174">
        <v>0</v>
      </c>
      <c r="H1186" s="190">
        <v>1239440</v>
      </c>
      <c r="I1186" s="85"/>
    </row>
    <row r="1187" spans="1:9" ht="15.6" x14ac:dyDescent="0.3">
      <c r="A1187" s="189" t="s">
        <v>284</v>
      </c>
      <c r="B1187" s="197" t="str">
        <f t="shared" si="24"/>
        <v>1649</v>
      </c>
      <c r="C1187" s="177" t="s">
        <v>435</v>
      </c>
      <c r="D1187" s="174">
        <v>0</v>
      </c>
      <c r="E1187" s="174">
        <v>0</v>
      </c>
      <c r="F1187" s="174">
        <v>0</v>
      </c>
      <c r="G1187" s="174">
        <v>0</v>
      </c>
      <c r="H1187" s="190">
        <v>0</v>
      </c>
      <c r="I1187" s="85"/>
    </row>
    <row r="1188" spans="1:9" ht="15.6" x14ac:dyDescent="0.3">
      <c r="A1188" s="200" t="s">
        <v>436</v>
      </c>
      <c r="B1188" s="197" t="str">
        <f t="shared" si="24"/>
        <v>1710</v>
      </c>
      <c r="C1188" s="177" t="s">
        <v>437</v>
      </c>
      <c r="D1188" s="174">
        <v>0</v>
      </c>
      <c r="E1188" s="174">
        <v>0</v>
      </c>
      <c r="F1188" s="174">
        <v>0</v>
      </c>
      <c r="G1188" s="174">
        <v>0</v>
      </c>
      <c r="H1188" s="190">
        <v>0</v>
      </c>
      <c r="I1188" s="85"/>
    </row>
    <row r="1189" spans="1:9" ht="15.6" x14ac:dyDescent="0.3">
      <c r="A1189" s="200" t="s">
        <v>438</v>
      </c>
      <c r="B1189" s="197" t="str">
        <f t="shared" si="24"/>
        <v>1841</v>
      </c>
      <c r="C1189" s="177" t="s">
        <v>439</v>
      </c>
      <c r="D1189" s="174">
        <v>189289.23</v>
      </c>
      <c r="E1189" s="174">
        <v>0</v>
      </c>
      <c r="F1189" s="174">
        <v>189289.23</v>
      </c>
      <c r="G1189" s="174">
        <v>0</v>
      </c>
      <c r="H1189" s="190">
        <v>189289.23</v>
      </c>
      <c r="I1189" s="85"/>
    </row>
    <row r="1190" spans="1:9" ht="15.6" x14ac:dyDescent="0.3">
      <c r="A1190" s="189" t="s">
        <v>440</v>
      </c>
      <c r="B1190" s="197" t="str">
        <f t="shared" si="24"/>
        <v>2024A</v>
      </c>
      <c r="C1190" s="177" t="s">
        <v>441</v>
      </c>
      <c r="D1190" s="174">
        <v>0</v>
      </c>
      <c r="E1190" s="174">
        <v>0</v>
      </c>
      <c r="F1190" s="174">
        <v>0</v>
      </c>
      <c r="G1190" s="174">
        <v>0</v>
      </c>
      <c r="H1190" s="190">
        <v>0</v>
      </c>
      <c r="I1190" s="85"/>
    </row>
    <row r="1191" spans="1:9" ht="15.6" x14ac:dyDescent="0.3">
      <c r="A1191" s="189" t="s">
        <v>442</v>
      </c>
      <c r="B1191" s="197" t="str">
        <f t="shared" si="24"/>
        <v>2124A</v>
      </c>
      <c r="C1191" s="177" t="s">
        <v>443</v>
      </c>
      <c r="D1191" s="174">
        <v>0</v>
      </c>
      <c r="E1191" s="174">
        <v>0</v>
      </c>
      <c r="F1191" s="174">
        <v>0</v>
      </c>
      <c r="G1191" s="174">
        <v>0</v>
      </c>
      <c r="H1191" s="190">
        <v>0</v>
      </c>
      <c r="I1191" s="85"/>
    </row>
    <row r="1192" spans="1:9" ht="15.6" x14ac:dyDescent="0.3">
      <c r="A1192" s="189" t="s">
        <v>444</v>
      </c>
      <c r="B1192" s="197" t="str">
        <f t="shared" si="24"/>
        <v>2249</v>
      </c>
      <c r="C1192" s="177" t="s">
        <v>445</v>
      </c>
      <c r="D1192" s="174">
        <v>9229204.2100000009</v>
      </c>
      <c r="E1192" s="174">
        <v>0</v>
      </c>
      <c r="F1192" s="174">
        <v>9229204.2100000009</v>
      </c>
      <c r="G1192" s="174">
        <v>0</v>
      </c>
      <c r="H1192" s="190">
        <v>9229204.2100000009</v>
      </c>
      <c r="I1192" s="85"/>
    </row>
    <row r="1193" spans="1:9" ht="15.6" x14ac:dyDescent="0.3">
      <c r="A1193" s="189" t="s">
        <v>446</v>
      </c>
      <c r="B1193" s="197" t="str">
        <f t="shared" si="24"/>
        <v>2339</v>
      </c>
      <c r="C1193" s="177" t="s">
        <v>447</v>
      </c>
      <c r="D1193" s="174">
        <v>894145.12</v>
      </c>
      <c r="E1193" s="174">
        <v>0</v>
      </c>
      <c r="F1193" s="174">
        <v>894145.12</v>
      </c>
      <c r="G1193" s="174">
        <v>0</v>
      </c>
      <c r="H1193" s="190">
        <v>894145.12</v>
      </c>
      <c r="I1193" s="85"/>
    </row>
    <row r="1194" spans="1:9" ht="15.6" x14ac:dyDescent="0.3">
      <c r="A1194" s="189" t="s">
        <v>448</v>
      </c>
      <c r="B1194" s="197" t="str">
        <f t="shared" si="24"/>
        <v>2449</v>
      </c>
      <c r="C1194" s="177" t="s">
        <v>449</v>
      </c>
      <c r="D1194" s="174">
        <v>39994.550000000003</v>
      </c>
      <c r="E1194" s="174">
        <v>0</v>
      </c>
      <c r="F1194" s="174">
        <v>39994.550000000003</v>
      </c>
      <c r="G1194" s="174">
        <v>0</v>
      </c>
      <c r="H1194" s="190">
        <v>39994.550000000003</v>
      </c>
      <c r="I1194" s="85"/>
    </row>
    <row r="1195" spans="1:9" ht="15.6" x14ac:dyDescent="0.3">
      <c r="A1195" s="189" t="s">
        <v>450</v>
      </c>
      <c r="B1195" s="197" t="str">
        <f t="shared" si="24"/>
        <v>2503A</v>
      </c>
      <c r="C1195" s="199" t="s">
        <v>451</v>
      </c>
      <c r="D1195" s="174">
        <v>0</v>
      </c>
      <c r="E1195" s="174">
        <v>0</v>
      </c>
      <c r="F1195" s="174">
        <v>0</v>
      </c>
      <c r="G1195" s="174">
        <v>0</v>
      </c>
      <c r="H1195" s="190">
        <v>0</v>
      </c>
      <c r="I1195" s="85"/>
    </row>
    <row r="1196" spans="1:9" ht="15.6" x14ac:dyDescent="0.3">
      <c r="A1196" s="189" t="s">
        <v>452</v>
      </c>
      <c r="B1196" s="197" t="str">
        <f t="shared" si="24"/>
        <v>2604A</v>
      </c>
      <c r="C1196" s="199" t="s">
        <v>453</v>
      </c>
      <c r="D1196" s="174">
        <v>7113964.5299999993</v>
      </c>
      <c r="E1196" s="174">
        <v>0</v>
      </c>
      <c r="F1196" s="174">
        <v>7113964.5299999993</v>
      </c>
      <c r="G1196" s="174">
        <v>0</v>
      </c>
      <c r="H1196" s="190">
        <v>7113964.5299999993</v>
      </c>
      <c r="I1196" s="85"/>
    </row>
    <row r="1197" spans="1:9" ht="15.6" x14ac:dyDescent="0.3">
      <c r="A1197" s="189" t="s">
        <v>454</v>
      </c>
      <c r="B1197" s="197" t="str">
        <f t="shared" si="24"/>
        <v>2703A</v>
      </c>
      <c r="C1197" s="177" t="s">
        <v>455</v>
      </c>
      <c r="D1197" s="174">
        <v>80320674.700000018</v>
      </c>
      <c r="E1197" s="174">
        <v>0</v>
      </c>
      <c r="F1197" s="174">
        <v>80320674.700000018</v>
      </c>
      <c r="G1197" s="174">
        <v>0</v>
      </c>
      <c r="H1197" s="190">
        <v>80320674.700000018</v>
      </c>
      <c r="I1197" s="85"/>
    </row>
    <row r="1198" spans="1:9" ht="15.6" x14ac:dyDescent="0.3">
      <c r="A1198" s="189" t="s">
        <v>456</v>
      </c>
      <c r="B1198" s="197" t="str">
        <f t="shared" si="24"/>
        <v>2824A</v>
      </c>
      <c r="C1198" s="177" t="s">
        <v>457</v>
      </c>
      <c r="D1198" s="174">
        <v>0</v>
      </c>
      <c r="E1198" s="174">
        <v>0</v>
      </c>
      <c r="F1198" s="174">
        <v>0</v>
      </c>
      <c r="G1198" s="174">
        <v>0</v>
      </c>
      <c r="H1198" s="190">
        <v>0</v>
      </c>
      <c r="I1198" s="85"/>
    </row>
    <row r="1199" spans="1:9" ht="15.6" x14ac:dyDescent="0.3">
      <c r="A1199" s="189" t="s">
        <v>458</v>
      </c>
      <c r="B1199" s="197" t="str">
        <f t="shared" si="24"/>
        <v>2934</v>
      </c>
      <c r="C1199" s="199" t="s">
        <v>459</v>
      </c>
      <c r="D1199" s="174">
        <v>24948.71</v>
      </c>
      <c r="E1199" s="174">
        <v>0</v>
      </c>
      <c r="F1199" s="174">
        <v>24948.71</v>
      </c>
      <c r="G1199" s="174">
        <v>0</v>
      </c>
      <c r="H1199" s="190">
        <v>24948.71</v>
      </c>
      <c r="I1199" s="85"/>
    </row>
    <row r="1200" spans="1:9" ht="15.6" x14ac:dyDescent="0.3">
      <c r="A1200" s="189" t="s">
        <v>460</v>
      </c>
      <c r="B1200" s="197" t="str">
        <f t="shared" si="24"/>
        <v>3049</v>
      </c>
      <c r="C1200" s="199" t="s">
        <v>461</v>
      </c>
      <c r="D1200" s="174">
        <v>1031474.27</v>
      </c>
      <c r="E1200" s="174">
        <v>0</v>
      </c>
      <c r="F1200" s="174">
        <v>1031474.27</v>
      </c>
      <c r="G1200" s="174">
        <v>0</v>
      </c>
      <c r="H1200" s="190">
        <v>1031474.27</v>
      </c>
      <c r="I1200" s="85"/>
    </row>
    <row r="1201" spans="1:9" ht="15.6" x14ac:dyDescent="0.3">
      <c r="A1201" s="189" t="s">
        <v>462</v>
      </c>
      <c r="B1201" s="197" t="str">
        <f t="shared" si="24"/>
        <v>3215</v>
      </c>
      <c r="C1201" s="177" t="s">
        <v>463</v>
      </c>
      <c r="D1201" s="174">
        <v>1007616.4700000001</v>
      </c>
      <c r="E1201" s="174">
        <v>0</v>
      </c>
      <c r="F1201" s="174">
        <v>1007616.4700000001</v>
      </c>
      <c r="G1201" s="174">
        <v>0</v>
      </c>
      <c r="H1201" s="190">
        <v>1007616.4700000001</v>
      </c>
      <c r="I1201" s="85"/>
    </row>
    <row r="1202" spans="1:9" ht="15.6" x14ac:dyDescent="0.3">
      <c r="A1202" s="189" t="s">
        <v>464</v>
      </c>
      <c r="B1202" s="197" t="str">
        <f t="shared" si="24"/>
        <v>3303A</v>
      </c>
      <c r="C1202" s="199" t="s">
        <v>465</v>
      </c>
      <c r="D1202" s="174">
        <v>0</v>
      </c>
      <c r="E1202" s="174">
        <v>0</v>
      </c>
      <c r="F1202" s="174">
        <v>0</v>
      </c>
      <c r="G1202" s="174">
        <v>0</v>
      </c>
      <c r="H1202" s="190">
        <v>0</v>
      </c>
      <c r="I1202" s="85"/>
    </row>
    <row r="1203" spans="1:9" ht="15.6" x14ac:dyDescent="0.3">
      <c r="A1203" s="189" t="s">
        <v>466</v>
      </c>
      <c r="B1203" s="197" t="str">
        <f t="shared" si="24"/>
        <v>3410</v>
      </c>
      <c r="C1203" s="177" t="s">
        <v>467</v>
      </c>
      <c r="D1203" s="174">
        <v>4841.3000000000011</v>
      </c>
      <c r="E1203" s="174">
        <v>0</v>
      </c>
      <c r="F1203" s="174">
        <v>4841.3000000000011</v>
      </c>
      <c r="G1203" s="174">
        <v>0</v>
      </c>
      <c r="H1203" s="190">
        <v>4841.3000000000011</v>
      </c>
      <c r="I1203" s="85"/>
    </row>
    <row r="1204" spans="1:9" ht="15.6" x14ac:dyDescent="0.3">
      <c r="A1204" s="189" t="s">
        <v>468</v>
      </c>
      <c r="B1204" s="197" t="str">
        <f t="shared" si="24"/>
        <v>3509A</v>
      </c>
      <c r="C1204" s="177" t="s">
        <v>469</v>
      </c>
      <c r="D1204" s="174">
        <v>12663.689999999999</v>
      </c>
      <c r="E1204" s="174">
        <v>0</v>
      </c>
      <c r="F1204" s="174">
        <v>12663.689999999999</v>
      </c>
      <c r="G1204" s="174">
        <v>0</v>
      </c>
      <c r="H1204" s="190">
        <v>12663.689999999999</v>
      </c>
      <c r="I1204" s="85"/>
    </row>
    <row r="1205" spans="1:9" ht="15.6" x14ac:dyDescent="0.3">
      <c r="A1205" s="189" t="s">
        <v>470</v>
      </c>
      <c r="B1205" s="197" t="str">
        <f t="shared" si="24"/>
        <v>3611</v>
      </c>
      <c r="C1205" s="177" t="s">
        <v>471</v>
      </c>
      <c r="D1205" s="174">
        <v>73918.100000000006</v>
      </c>
      <c r="E1205" s="174">
        <v>0</v>
      </c>
      <c r="F1205" s="174">
        <v>73918.100000000006</v>
      </c>
      <c r="G1205" s="174">
        <v>0</v>
      </c>
      <c r="H1205" s="190">
        <v>73918.100000000006</v>
      </c>
      <c r="I1205" s="85"/>
    </row>
    <row r="1206" spans="1:9" ht="15.6" x14ac:dyDescent="0.3">
      <c r="A1206" s="189" t="s">
        <v>472</v>
      </c>
      <c r="B1206" s="197" t="str">
        <f t="shared" si="24"/>
        <v>3730</v>
      </c>
      <c r="C1206" s="177" t="s">
        <v>473</v>
      </c>
      <c r="D1206" s="174">
        <v>14661.71</v>
      </c>
      <c r="E1206" s="174">
        <v>0</v>
      </c>
      <c r="F1206" s="174">
        <v>14661.71</v>
      </c>
      <c r="G1206" s="174">
        <v>0</v>
      </c>
      <c r="H1206" s="190">
        <v>14661.71</v>
      </c>
      <c r="I1206" s="85"/>
    </row>
    <row r="1207" spans="1:9" ht="15.6" x14ac:dyDescent="0.3">
      <c r="A1207" s="189" t="s">
        <v>474</v>
      </c>
      <c r="B1207" s="197" t="str">
        <f t="shared" si="24"/>
        <v>3831</v>
      </c>
      <c r="C1207" s="177" t="s">
        <v>475</v>
      </c>
      <c r="D1207" s="174">
        <v>18563.809999999998</v>
      </c>
      <c r="E1207" s="174">
        <v>0</v>
      </c>
      <c r="F1207" s="174">
        <v>18563.809999999998</v>
      </c>
      <c r="G1207" s="174">
        <v>0</v>
      </c>
      <c r="H1207" s="190">
        <v>18563.809999999998</v>
      </c>
      <c r="I1207" s="85"/>
    </row>
    <row r="1208" spans="1:9" ht="15.6" x14ac:dyDescent="0.3">
      <c r="A1208" s="189" t="s">
        <v>476</v>
      </c>
      <c r="B1208" s="197" t="str">
        <f t="shared" si="24"/>
        <v>3909A</v>
      </c>
      <c r="C1208" s="177" t="s">
        <v>477</v>
      </c>
      <c r="D1208" s="174">
        <v>6369.21</v>
      </c>
      <c r="E1208" s="174">
        <v>0</v>
      </c>
      <c r="F1208" s="174">
        <v>6369.21</v>
      </c>
      <c r="G1208" s="174">
        <v>0</v>
      </c>
      <c r="H1208" s="190">
        <v>6369.21</v>
      </c>
      <c r="I1208" s="85"/>
    </row>
    <row r="1209" spans="1:9" ht="15.6" x14ac:dyDescent="0.3">
      <c r="A1209" s="189" t="s">
        <v>478</v>
      </c>
      <c r="B1209" s="197" t="str">
        <f t="shared" si="24"/>
        <v>4012</v>
      </c>
      <c r="C1209" s="177" t="s">
        <v>479</v>
      </c>
      <c r="D1209" s="174">
        <v>1794650.04</v>
      </c>
      <c r="E1209" s="174">
        <v>0</v>
      </c>
      <c r="F1209" s="174">
        <v>1794650.04</v>
      </c>
      <c r="G1209" s="174">
        <v>69120.160000000003</v>
      </c>
      <c r="H1209" s="190">
        <v>1863770.2</v>
      </c>
      <c r="I1209" s="85"/>
    </row>
    <row r="1210" spans="1:9" ht="15.6" x14ac:dyDescent="0.3">
      <c r="A1210" s="189" t="s">
        <v>478</v>
      </c>
      <c r="B1210" s="197" t="str">
        <f t="shared" si="24"/>
        <v>4033</v>
      </c>
      <c r="C1210" s="177" t="s">
        <v>480</v>
      </c>
      <c r="D1210" s="174">
        <v>101865.66</v>
      </c>
      <c r="E1210" s="174">
        <v>0</v>
      </c>
      <c r="F1210" s="174">
        <v>101865.66</v>
      </c>
      <c r="G1210" s="174">
        <v>0</v>
      </c>
      <c r="H1210" s="190">
        <v>101865.66</v>
      </c>
      <c r="I1210" s="85"/>
    </row>
    <row r="1211" spans="1:9" ht="15.6" x14ac:dyDescent="0.3">
      <c r="A1211" s="189" t="s">
        <v>481</v>
      </c>
      <c r="B1211" s="197" t="str">
        <f t="shared" si="24"/>
        <v>4110</v>
      </c>
      <c r="C1211" s="199" t="s">
        <v>482</v>
      </c>
      <c r="D1211" s="174">
        <v>1518082.94</v>
      </c>
      <c r="E1211" s="174">
        <v>0</v>
      </c>
      <c r="F1211" s="174">
        <v>1518082.94</v>
      </c>
      <c r="G1211" s="174">
        <v>59240.23</v>
      </c>
      <c r="H1211" s="190">
        <v>1577323.17</v>
      </c>
      <c r="I1211" s="85"/>
    </row>
    <row r="1212" spans="1:9" ht="15.6" x14ac:dyDescent="0.3">
      <c r="A1212" s="189" t="s">
        <v>481</v>
      </c>
      <c r="B1212" s="197" t="str">
        <f t="shared" si="24"/>
        <v>4128</v>
      </c>
      <c r="C1212" s="199" t="s">
        <v>483</v>
      </c>
      <c r="D1212" s="174">
        <v>3895752.04</v>
      </c>
      <c r="E1212" s="174">
        <v>0</v>
      </c>
      <c r="F1212" s="174">
        <v>3895752.04</v>
      </c>
      <c r="G1212" s="174">
        <v>0</v>
      </c>
      <c r="H1212" s="190">
        <v>3895752.04</v>
      </c>
      <c r="I1212" s="85"/>
    </row>
    <row r="1213" spans="1:9" ht="15.6" x14ac:dyDescent="0.3">
      <c r="A1213" s="189" t="s">
        <v>481</v>
      </c>
      <c r="B1213" s="197" t="str">
        <f t="shared" si="24"/>
        <v>4125</v>
      </c>
      <c r="C1213" s="199" t="s">
        <v>484</v>
      </c>
      <c r="D1213" s="174">
        <v>0</v>
      </c>
      <c r="E1213" s="174">
        <v>0</v>
      </c>
      <c r="F1213" s="174">
        <v>0</v>
      </c>
      <c r="G1213" s="174">
        <v>0</v>
      </c>
      <c r="H1213" s="190">
        <v>0</v>
      </c>
      <c r="I1213" s="85"/>
    </row>
    <row r="1214" spans="1:9" ht="15.6" x14ac:dyDescent="0.3">
      <c r="A1214" s="189" t="s">
        <v>485</v>
      </c>
      <c r="B1214" s="197" t="str">
        <f t="shared" si="24"/>
        <v>4210</v>
      </c>
      <c r="C1214" s="199" t="s">
        <v>486</v>
      </c>
      <c r="D1214" s="174">
        <v>778918.56</v>
      </c>
      <c r="E1214" s="174">
        <v>0</v>
      </c>
      <c r="F1214" s="174">
        <v>778918.56</v>
      </c>
      <c r="G1214" s="174">
        <v>0</v>
      </c>
      <c r="H1214" s="190">
        <v>778918.56</v>
      </c>
      <c r="I1214" s="85"/>
    </row>
    <row r="1215" spans="1:9" ht="15.6" x14ac:dyDescent="0.3">
      <c r="A1215" s="189" t="s">
        <v>248</v>
      </c>
      <c r="B1215" s="197" t="str">
        <f t="shared" si="24"/>
        <v>4316</v>
      </c>
      <c r="C1215" s="199" t="s">
        <v>487</v>
      </c>
      <c r="D1215" s="174">
        <v>5362669.5200000005</v>
      </c>
      <c r="E1215" s="174">
        <v>0</v>
      </c>
      <c r="F1215" s="174">
        <v>5362669.5200000005</v>
      </c>
      <c r="G1215" s="174">
        <v>0</v>
      </c>
      <c r="H1215" s="190">
        <v>5362669.5200000005</v>
      </c>
      <c r="I1215" s="85"/>
    </row>
    <row r="1216" spans="1:9" ht="15.6" x14ac:dyDescent="0.3">
      <c r="A1216" s="189" t="s">
        <v>248</v>
      </c>
      <c r="B1216" s="197" t="str">
        <f t="shared" si="24"/>
        <v>4325</v>
      </c>
      <c r="C1216" s="199" t="s">
        <v>488</v>
      </c>
      <c r="D1216" s="174">
        <v>0</v>
      </c>
      <c r="E1216" s="174">
        <v>0</v>
      </c>
      <c r="F1216" s="174">
        <v>0</v>
      </c>
      <c r="G1216" s="174">
        <v>0</v>
      </c>
      <c r="H1216" s="190">
        <v>0</v>
      </c>
      <c r="I1216" s="85"/>
    </row>
    <row r="1217" spans="1:9" ht="15.6" x14ac:dyDescent="0.3">
      <c r="A1217" s="189" t="s">
        <v>489</v>
      </c>
      <c r="B1217" s="197" t="str">
        <f t="shared" si="24"/>
        <v>4435</v>
      </c>
      <c r="C1217" s="199" t="s">
        <v>490</v>
      </c>
      <c r="D1217" s="174">
        <v>0</v>
      </c>
      <c r="E1217" s="174">
        <v>0</v>
      </c>
      <c r="F1217" s="174">
        <v>0</v>
      </c>
      <c r="G1217" s="174">
        <v>0</v>
      </c>
      <c r="H1217" s="190">
        <v>0</v>
      </c>
      <c r="I1217" s="85"/>
    </row>
    <row r="1218" spans="1:9" ht="15.6" x14ac:dyDescent="0.3">
      <c r="A1218" s="189" t="s">
        <v>491</v>
      </c>
      <c r="B1218" s="197" t="str">
        <f t="shared" si="24"/>
        <v>4510</v>
      </c>
      <c r="C1218" s="199" t="s">
        <v>492</v>
      </c>
      <c r="D1218" s="174">
        <v>0</v>
      </c>
      <c r="E1218" s="174">
        <v>0</v>
      </c>
      <c r="F1218" s="174">
        <v>0</v>
      </c>
      <c r="G1218" s="174">
        <v>0</v>
      </c>
      <c r="H1218" s="190">
        <v>0</v>
      </c>
      <c r="I1218" s="85"/>
    </row>
    <row r="1219" spans="1:9" ht="15.6" x14ac:dyDescent="0.3">
      <c r="A1219" s="189" t="s">
        <v>493</v>
      </c>
      <c r="B1219" s="197" t="str">
        <f t="shared" si="24"/>
        <v>4612</v>
      </c>
      <c r="C1219" s="199" t="s">
        <v>494</v>
      </c>
      <c r="D1219" s="174">
        <v>1511185.35</v>
      </c>
      <c r="E1219" s="174">
        <v>0</v>
      </c>
      <c r="F1219" s="174">
        <v>1511185.35</v>
      </c>
      <c r="G1219" s="174">
        <v>0</v>
      </c>
      <c r="H1219" s="190">
        <v>1511185.35</v>
      </c>
      <c r="I1219" s="85"/>
    </row>
    <row r="1220" spans="1:9" ht="15.6" x14ac:dyDescent="0.3">
      <c r="A1220" s="189" t="s">
        <v>495</v>
      </c>
      <c r="B1220" s="197" t="str">
        <f t="shared" si="24"/>
        <v>4711</v>
      </c>
      <c r="C1220" s="199" t="s">
        <v>496</v>
      </c>
      <c r="D1220" s="174">
        <v>87434.360000000015</v>
      </c>
      <c r="E1220" s="174">
        <v>0</v>
      </c>
      <c r="F1220" s="174">
        <v>87434.360000000015</v>
      </c>
      <c r="G1220" s="174">
        <v>0</v>
      </c>
      <c r="H1220" s="190">
        <v>87434.360000000015</v>
      </c>
      <c r="I1220" s="85"/>
    </row>
    <row r="1221" spans="1:9" ht="15.6" x14ac:dyDescent="0.3">
      <c r="A1221" s="189" t="s">
        <v>497</v>
      </c>
      <c r="B1221" s="197" t="str">
        <f t="shared" si="24"/>
        <v>4815</v>
      </c>
      <c r="C1221" s="199" t="s">
        <v>498</v>
      </c>
      <c r="D1221" s="174">
        <v>480640.78</v>
      </c>
      <c r="E1221" s="174">
        <v>0</v>
      </c>
      <c r="F1221" s="174">
        <v>480640.78</v>
      </c>
      <c r="G1221" s="174">
        <v>0</v>
      </c>
      <c r="H1221" s="190">
        <v>480640.78</v>
      </c>
      <c r="I1221" s="85"/>
    </row>
    <row r="1222" spans="1:9" ht="15.6" x14ac:dyDescent="0.3">
      <c r="A1222" s="189" t="s">
        <v>499</v>
      </c>
      <c r="B1222" s="197" t="str">
        <f t="shared" si="24"/>
        <v>4949</v>
      </c>
      <c r="C1222" s="199" t="s">
        <v>500</v>
      </c>
      <c r="D1222" s="174">
        <v>0</v>
      </c>
      <c r="E1222" s="174">
        <v>0</v>
      </c>
      <c r="F1222" s="174">
        <v>0</v>
      </c>
      <c r="G1222" s="174">
        <v>0</v>
      </c>
      <c r="H1222" s="190">
        <v>0</v>
      </c>
      <c r="I1222" s="85"/>
    </row>
    <row r="1223" spans="1:9" ht="15.6" x14ac:dyDescent="0.3">
      <c r="A1223" s="189" t="s">
        <v>501</v>
      </c>
      <c r="B1223" s="197" t="str">
        <f t="shared" si="24"/>
        <v>5019A</v>
      </c>
      <c r="C1223" s="199" t="s">
        <v>502</v>
      </c>
      <c r="D1223" s="174">
        <v>27327214.530000005</v>
      </c>
      <c r="E1223" s="174">
        <v>0</v>
      </c>
      <c r="F1223" s="174">
        <v>27327214.530000005</v>
      </c>
      <c r="G1223" s="174">
        <v>0</v>
      </c>
      <c r="H1223" s="190">
        <v>27327214.530000005</v>
      </c>
      <c r="I1223" s="85"/>
    </row>
    <row r="1224" spans="1:9" ht="15.6" x14ac:dyDescent="0.3">
      <c r="A1224" s="189" t="s">
        <v>503</v>
      </c>
      <c r="B1224" s="197" t="str">
        <f t="shared" si="24"/>
        <v>5119A</v>
      </c>
      <c r="C1224" s="199" t="s">
        <v>504</v>
      </c>
      <c r="D1224" s="174">
        <v>23940858.932999998</v>
      </c>
      <c r="E1224" s="174">
        <v>0</v>
      </c>
      <c r="F1224" s="174">
        <v>23940858.932999998</v>
      </c>
      <c r="G1224" s="174">
        <v>0</v>
      </c>
      <c r="H1224" s="190">
        <v>23940858.932999998</v>
      </c>
      <c r="I1224" s="85"/>
    </row>
    <row r="1225" spans="1:9" ht="15.6" x14ac:dyDescent="0.3">
      <c r="A1225" s="189" t="s">
        <v>505</v>
      </c>
      <c r="B1225" s="197" t="str">
        <f t="shared" si="24"/>
        <v>5219A</v>
      </c>
      <c r="C1225" s="199" t="s">
        <v>506</v>
      </c>
      <c r="D1225" s="174">
        <v>1142315.8499999999</v>
      </c>
      <c r="E1225" s="174">
        <v>0</v>
      </c>
      <c r="F1225" s="174">
        <v>1142315.8499999999</v>
      </c>
      <c r="G1225" s="174">
        <v>0</v>
      </c>
      <c r="H1225" s="190">
        <v>1142315.8499999999</v>
      </c>
      <c r="I1225" s="85"/>
    </row>
    <row r="1226" spans="1:9" ht="15.6" x14ac:dyDescent="0.3">
      <c r="A1226" s="189" t="s">
        <v>507</v>
      </c>
      <c r="B1226" s="197" t="str">
        <f t="shared" si="24"/>
        <v>5319A</v>
      </c>
      <c r="C1226" s="199" t="s">
        <v>508</v>
      </c>
      <c r="D1226" s="174">
        <v>6575223.2400000002</v>
      </c>
      <c r="E1226" s="174">
        <v>0</v>
      </c>
      <c r="F1226" s="174">
        <v>6575223.2400000002</v>
      </c>
      <c r="G1226" s="174">
        <v>0</v>
      </c>
      <c r="H1226" s="190">
        <v>6575223.2400000002</v>
      </c>
      <c r="I1226" s="85"/>
    </row>
    <row r="1227" spans="1:9" ht="15.6" x14ac:dyDescent="0.3">
      <c r="A1227" s="189" t="s">
        <v>270</v>
      </c>
      <c r="B1227" s="197" t="str">
        <f t="shared" si="24"/>
        <v>5438</v>
      </c>
      <c r="C1227" s="199" t="s">
        <v>509</v>
      </c>
      <c r="D1227" s="174">
        <v>24684.81</v>
      </c>
      <c r="E1227" s="174">
        <v>0</v>
      </c>
      <c r="F1227" s="174">
        <v>24684.81</v>
      </c>
      <c r="G1227" s="174">
        <v>0</v>
      </c>
      <c r="H1227" s="190">
        <v>24684.81</v>
      </c>
      <c r="I1227" s="85"/>
    </row>
    <row r="1228" spans="1:9" ht="15.6" x14ac:dyDescent="0.3">
      <c r="A1228" s="189" t="s">
        <v>264</v>
      </c>
      <c r="B1228" s="197" t="str">
        <f t="shared" si="24"/>
        <v>5526</v>
      </c>
      <c r="C1228" s="199" t="s">
        <v>510</v>
      </c>
      <c r="D1228" s="174">
        <v>988836.70000000007</v>
      </c>
      <c r="E1228" s="174">
        <v>0</v>
      </c>
      <c r="F1228" s="174">
        <v>988836.70000000007</v>
      </c>
      <c r="G1228" s="174">
        <v>0</v>
      </c>
      <c r="H1228" s="190">
        <v>988836.70000000007</v>
      </c>
      <c r="I1228" s="85"/>
    </row>
    <row r="1229" spans="1:9" ht="15.6" x14ac:dyDescent="0.3">
      <c r="A1229" s="189" t="s">
        <v>276</v>
      </c>
      <c r="B1229" s="197" t="str">
        <f t="shared" si="24"/>
        <v>5719A</v>
      </c>
      <c r="C1229" s="199" t="s">
        <v>511</v>
      </c>
      <c r="D1229" s="174">
        <v>0</v>
      </c>
      <c r="E1229" s="174">
        <v>0</v>
      </c>
      <c r="F1229" s="174">
        <v>0</v>
      </c>
      <c r="G1229" s="174">
        <v>0</v>
      </c>
      <c r="H1229" s="190">
        <v>0</v>
      </c>
      <c r="I1229" s="85"/>
    </row>
    <row r="1230" spans="1:9" ht="15.6" x14ac:dyDescent="0.3">
      <c r="A1230" s="189" t="s">
        <v>512</v>
      </c>
      <c r="B1230" s="197" t="str">
        <f t="shared" si="24"/>
        <v>5819A</v>
      </c>
      <c r="C1230" s="199" t="s">
        <v>513</v>
      </c>
      <c r="D1230" s="174">
        <v>5437156.21</v>
      </c>
      <c r="E1230" s="174">
        <v>0</v>
      </c>
      <c r="F1230" s="174">
        <v>5437156.21</v>
      </c>
      <c r="G1230" s="174">
        <v>0</v>
      </c>
      <c r="H1230" s="190">
        <v>5437156.21</v>
      </c>
      <c r="I1230" s="85"/>
    </row>
    <row r="1231" spans="1:9" ht="15.6" x14ac:dyDescent="0.3">
      <c r="A1231" s="189" t="s">
        <v>512</v>
      </c>
      <c r="B1231" s="197" t="str">
        <f t="shared" si="24"/>
        <v>5829</v>
      </c>
      <c r="C1231" s="199" t="s">
        <v>514</v>
      </c>
      <c r="D1231" s="174">
        <v>0</v>
      </c>
      <c r="E1231" s="174">
        <v>0</v>
      </c>
      <c r="F1231" s="174">
        <v>0</v>
      </c>
      <c r="G1231" s="174">
        <v>0</v>
      </c>
      <c r="H1231" s="190">
        <v>0</v>
      </c>
      <c r="I1231" s="85"/>
    </row>
    <row r="1232" spans="1:9" ht="15.6" x14ac:dyDescent="0.3">
      <c r="A1232" s="189" t="s">
        <v>515</v>
      </c>
      <c r="B1232" s="197" t="str">
        <f t="shared" si="24"/>
        <v>5919A</v>
      </c>
      <c r="C1232" s="199" t="s">
        <v>516</v>
      </c>
      <c r="D1232" s="174">
        <v>0</v>
      </c>
      <c r="E1232" s="174">
        <v>0</v>
      </c>
      <c r="F1232" s="174">
        <v>0</v>
      </c>
      <c r="G1232" s="174">
        <v>0</v>
      </c>
      <c r="H1232" s="190">
        <v>0</v>
      </c>
      <c r="I1232" s="85"/>
    </row>
    <row r="1233" spans="1:9" ht="15.6" x14ac:dyDescent="0.3">
      <c r="A1233" s="189" t="s">
        <v>274</v>
      </c>
      <c r="B1233" s="197" t="str">
        <f t="shared" si="24"/>
        <v>6019A</v>
      </c>
      <c r="C1233" s="177" t="s">
        <v>517</v>
      </c>
      <c r="D1233" s="174">
        <v>1546827.72</v>
      </c>
      <c r="E1233" s="174">
        <v>0</v>
      </c>
      <c r="F1233" s="174">
        <v>1546827.72</v>
      </c>
      <c r="G1233" s="174">
        <v>0</v>
      </c>
      <c r="H1233" s="190">
        <v>1546827.72</v>
      </c>
      <c r="I1233" s="85"/>
    </row>
    <row r="1234" spans="1:9" ht="15.6" x14ac:dyDescent="0.3">
      <c r="A1234" s="189" t="s">
        <v>518</v>
      </c>
      <c r="B1234" s="197" t="str">
        <f t="shared" si="24"/>
        <v>6119A</v>
      </c>
      <c r="C1234" s="177" t="s">
        <v>519</v>
      </c>
      <c r="D1234" s="174">
        <v>1550558.42</v>
      </c>
      <c r="E1234" s="174">
        <v>0</v>
      </c>
      <c r="F1234" s="174">
        <v>1550558.42</v>
      </c>
      <c r="G1234" s="174">
        <v>0</v>
      </c>
      <c r="H1234" s="190">
        <v>1550558.42</v>
      </c>
      <c r="I1234" s="85"/>
    </row>
    <row r="1235" spans="1:9" ht="15.6" x14ac:dyDescent="0.3">
      <c r="A1235" s="189" t="s">
        <v>520</v>
      </c>
      <c r="B1235" s="197" t="str">
        <f t="shared" si="24"/>
        <v>6249</v>
      </c>
      <c r="C1235" s="199" t="s">
        <v>521</v>
      </c>
      <c r="D1235" s="174">
        <v>144841.94</v>
      </c>
      <c r="E1235" s="174">
        <v>0</v>
      </c>
      <c r="F1235" s="174">
        <v>144841.94</v>
      </c>
      <c r="G1235" s="174">
        <v>0</v>
      </c>
      <c r="H1235" s="190">
        <v>144841.94</v>
      </c>
      <c r="I1235" s="85"/>
    </row>
    <row r="1236" spans="1:9" ht="15.6" x14ac:dyDescent="0.3">
      <c r="A1236" s="189" t="s">
        <v>522</v>
      </c>
      <c r="B1236" s="197" t="str">
        <f t="shared" si="24"/>
        <v>6329</v>
      </c>
      <c r="C1236" s="199" t="s">
        <v>523</v>
      </c>
      <c r="D1236" s="174">
        <v>143323.92000000001</v>
      </c>
      <c r="E1236" s="174">
        <v>0</v>
      </c>
      <c r="F1236" s="174">
        <v>143323.92000000001</v>
      </c>
      <c r="G1236" s="174">
        <v>0</v>
      </c>
      <c r="H1236" s="190">
        <v>143323.92000000001</v>
      </c>
      <c r="I1236" s="85"/>
    </row>
    <row r="1237" spans="1:9" ht="15.6" x14ac:dyDescent="0.3">
      <c r="A1237" s="189" t="s">
        <v>524</v>
      </c>
      <c r="B1237" s="197" t="str">
        <f t="shared" ref="B1237:B1269" si="25">C1237</f>
        <v>6407</v>
      </c>
      <c r="C1237" s="199" t="s">
        <v>525</v>
      </c>
      <c r="D1237" s="174">
        <v>55664.25</v>
      </c>
      <c r="E1237" s="174">
        <v>0</v>
      </c>
      <c r="F1237" s="174">
        <v>55664.25</v>
      </c>
      <c r="G1237" s="174">
        <v>6184175.3099999996</v>
      </c>
      <c r="H1237" s="190">
        <v>6239839.5599999996</v>
      </c>
      <c r="I1237" s="85"/>
    </row>
    <row r="1238" spans="1:9" ht="15.6" x14ac:dyDescent="0.3">
      <c r="A1238" s="189" t="s">
        <v>526</v>
      </c>
      <c r="B1238" s="197" t="str">
        <f t="shared" si="25"/>
        <v>6519A</v>
      </c>
      <c r="C1238" s="199" t="s">
        <v>527</v>
      </c>
      <c r="D1238" s="174">
        <v>0</v>
      </c>
      <c r="E1238" s="174">
        <v>0</v>
      </c>
      <c r="F1238" s="174">
        <v>0</v>
      </c>
      <c r="G1238" s="174">
        <v>0</v>
      </c>
      <c r="H1238" s="190">
        <v>0</v>
      </c>
      <c r="I1238" s="85"/>
    </row>
    <row r="1239" spans="1:9" ht="15.6" x14ac:dyDescent="0.3">
      <c r="A1239" s="189" t="s">
        <v>528</v>
      </c>
      <c r="B1239" s="197" t="str">
        <f t="shared" si="25"/>
        <v>6619A</v>
      </c>
      <c r="C1239" s="199" t="s">
        <v>529</v>
      </c>
      <c r="D1239" s="174">
        <v>149468.47</v>
      </c>
      <c r="E1239" s="174">
        <v>0</v>
      </c>
      <c r="F1239" s="174">
        <v>149468.47</v>
      </c>
      <c r="G1239" s="174">
        <v>0</v>
      </c>
      <c r="H1239" s="190">
        <v>149468.47</v>
      </c>
      <c r="I1239" s="85"/>
    </row>
    <row r="1240" spans="1:9" ht="15.6" x14ac:dyDescent="0.3">
      <c r="A1240" s="189" t="s">
        <v>530</v>
      </c>
      <c r="B1240" s="197" t="str">
        <f t="shared" si="25"/>
        <v>6709A</v>
      </c>
      <c r="C1240" s="199" t="s">
        <v>531</v>
      </c>
      <c r="D1240" s="174">
        <v>66376</v>
      </c>
      <c r="E1240" s="174">
        <v>0</v>
      </c>
      <c r="F1240" s="174">
        <v>66376</v>
      </c>
      <c r="G1240" s="174">
        <v>0</v>
      </c>
      <c r="H1240" s="190">
        <v>66376</v>
      </c>
      <c r="I1240" s="85"/>
    </row>
    <row r="1241" spans="1:9" ht="15.6" x14ac:dyDescent="0.3">
      <c r="A1241" s="189" t="s">
        <v>530</v>
      </c>
      <c r="B1241" s="197" t="str">
        <f t="shared" si="25"/>
        <v>6733</v>
      </c>
      <c r="C1241" s="199" t="s">
        <v>532</v>
      </c>
      <c r="D1241" s="174">
        <v>7127.0199999999995</v>
      </c>
      <c r="E1241" s="174">
        <v>0</v>
      </c>
      <c r="F1241" s="174">
        <v>7127.0199999999995</v>
      </c>
      <c r="G1241" s="174">
        <v>0</v>
      </c>
      <c r="H1241" s="190">
        <v>7127.0199999999995</v>
      </c>
      <c r="I1241" s="85"/>
    </row>
    <row r="1242" spans="1:9" ht="15.6" x14ac:dyDescent="0.3">
      <c r="A1242" s="189" t="s">
        <v>533</v>
      </c>
      <c r="B1242" s="197">
        <f t="shared" si="25"/>
        <v>6840</v>
      </c>
      <c r="C1242" s="199">
        <v>6840</v>
      </c>
      <c r="D1242" s="174">
        <v>44505.5</v>
      </c>
      <c r="E1242" s="174">
        <v>0</v>
      </c>
      <c r="F1242" s="174">
        <v>44505.5</v>
      </c>
      <c r="G1242" s="174">
        <v>0</v>
      </c>
      <c r="H1242" s="190">
        <v>44505.5</v>
      </c>
      <c r="I1242" s="85"/>
    </row>
    <row r="1243" spans="1:9" ht="15.6" x14ac:dyDescent="0.3">
      <c r="A1243" s="189" t="s">
        <v>592</v>
      </c>
      <c r="B1243" s="197">
        <f t="shared" si="25"/>
        <v>6940</v>
      </c>
      <c r="C1243" s="199">
        <v>6940</v>
      </c>
      <c r="D1243" s="174">
        <v>0</v>
      </c>
      <c r="E1243" s="174">
        <v>0</v>
      </c>
      <c r="F1243" s="174">
        <v>0</v>
      </c>
      <c r="G1243" s="174">
        <v>0</v>
      </c>
      <c r="H1243" s="190">
        <v>0</v>
      </c>
      <c r="I1243" s="85"/>
    </row>
    <row r="1244" spans="1:9" ht="15.6" x14ac:dyDescent="0.3">
      <c r="A1244" s="189" t="s">
        <v>535</v>
      </c>
      <c r="B1244" s="197" t="str">
        <f t="shared" si="25"/>
        <v>7208</v>
      </c>
      <c r="C1244" s="199" t="s">
        <v>536</v>
      </c>
      <c r="D1244" s="174">
        <v>225206.03</v>
      </c>
      <c r="E1244" s="174">
        <v>0</v>
      </c>
      <c r="F1244" s="174">
        <v>225206.03</v>
      </c>
      <c r="G1244" s="174">
        <v>0</v>
      </c>
      <c r="H1244" s="190">
        <v>225206.03</v>
      </c>
      <c r="I1244" s="85"/>
    </row>
    <row r="1245" spans="1:9" ht="15.6" x14ac:dyDescent="0.3">
      <c r="A1245" s="189" t="s">
        <v>347</v>
      </c>
      <c r="B1245" s="197" t="str">
        <f t="shared" si="25"/>
        <v>7305A</v>
      </c>
      <c r="C1245" s="199" t="s">
        <v>537</v>
      </c>
      <c r="D1245" s="174">
        <v>0</v>
      </c>
      <c r="E1245" s="174">
        <v>0</v>
      </c>
      <c r="F1245" s="174">
        <v>0</v>
      </c>
      <c r="G1245" s="174">
        <v>0</v>
      </c>
      <c r="H1245" s="190">
        <v>0</v>
      </c>
      <c r="I1245" s="85"/>
    </row>
    <row r="1246" spans="1:9" ht="15.6" x14ac:dyDescent="0.3">
      <c r="A1246" s="189" t="s">
        <v>538</v>
      </c>
      <c r="B1246" s="197" t="str">
        <f t="shared" si="25"/>
        <v>7405A</v>
      </c>
      <c r="C1246" s="199" t="s">
        <v>539</v>
      </c>
      <c r="D1246" s="174">
        <v>2041948.4900000002</v>
      </c>
      <c r="E1246" s="174">
        <v>0</v>
      </c>
      <c r="F1246" s="174">
        <v>2041948.4900000002</v>
      </c>
      <c r="G1246" s="174">
        <v>0</v>
      </c>
      <c r="H1246" s="190">
        <v>2041948.4900000002</v>
      </c>
      <c r="I1246" s="85"/>
    </row>
    <row r="1247" spans="1:9" ht="15.6" x14ac:dyDescent="0.3">
      <c r="A1247" s="189" t="s">
        <v>538</v>
      </c>
      <c r="B1247" s="197" t="str">
        <f t="shared" si="25"/>
        <v>7425</v>
      </c>
      <c r="C1247" s="199" t="s">
        <v>540</v>
      </c>
      <c r="D1247" s="174">
        <v>0</v>
      </c>
      <c r="E1247" s="174">
        <v>0</v>
      </c>
      <c r="F1247" s="174">
        <v>0</v>
      </c>
      <c r="G1247" s="174">
        <v>0</v>
      </c>
      <c r="H1247" s="190">
        <v>0</v>
      </c>
      <c r="I1247" s="85"/>
    </row>
    <row r="1248" spans="1:9" ht="15.6" x14ac:dyDescent="0.3">
      <c r="A1248" s="189" t="s">
        <v>541</v>
      </c>
      <c r="B1248" s="197" t="str">
        <f t="shared" si="25"/>
        <v>7538</v>
      </c>
      <c r="C1248" s="177" t="s">
        <v>542</v>
      </c>
      <c r="D1248" s="174">
        <v>170470.83000000002</v>
      </c>
      <c r="E1248" s="174">
        <v>0</v>
      </c>
      <c r="F1248" s="174">
        <v>170470.83000000002</v>
      </c>
      <c r="G1248" s="174">
        <v>0</v>
      </c>
      <c r="H1248" s="190">
        <v>170470.83000000002</v>
      </c>
      <c r="I1248" s="85"/>
    </row>
    <row r="1249" spans="1:9" ht="15.6" x14ac:dyDescent="0.3">
      <c r="A1249" s="189" t="s">
        <v>541</v>
      </c>
      <c r="B1249" s="197" t="str">
        <f t="shared" si="25"/>
        <v>7525</v>
      </c>
      <c r="C1249" s="177" t="s">
        <v>543</v>
      </c>
      <c r="D1249" s="174">
        <v>0</v>
      </c>
      <c r="E1249" s="174">
        <v>0</v>
      </c>
      <c r="F1249" s="174">
        <v>0</v>
      </c>
      <c r="G1249" s="174">
        <v>0</v>
      </c>
      <c r="H1249" s="190">
        <v>0</v>
      </c>
      <c r="I1249" s="85"/>
    </row>
    <row r="1250" spans="1:9" ht="15.6" x14ac:dyDescent="0.3">
      <c r="A1250" s="189" t="s">
        <v>544</v>
      </c>
      <c r="B1250" s="197" t="str">
        <f t="shared" si="25"/>
        <v>7932</v>
      </c>
      <c r="C1250" s="199" t="s">
        <v>545</v>
      </c>
      <c r="D1250" s="174">
        <v>13477.2</v>
      </c>
      <c r="E1250" s="174">
        <v>0</v>
      </c>
      <c r="F1250" s="174">
        <v>13477.2</v>
      </c>
      <c r="G1250" s="174">
        <v>0</v>
      </c>
      <c r="H1250" s="190">
        <v>13477.2</v>
      </c>
      <c r="I1250" s="85"/>
    </row>
    <row r="1251" spans="1:9" ht="15.6" x14ac:dyDescent="0.3">
      <c r="A1251" s="189" t="s">
        <v>546</v>
      </c>
      <c r="B1251" s="197">
        <f t="shared" si="25"/>
        <v>8040</v>
      </c>
      <c r="C1251" s="199">
        <v>8040</v>
      </c>
      <c r="D1251" s="174">
        <v>4587.24</v>
      </c>
      <c r="E1251" s="174">
        <v>0</v>
      </c>
      <c r="F1251" s="174">
        <v>4587.24</v>
      </c>
      <c r="G1251" s="174">
        <v>0</v>
      </c>
      <c r="H1251" s="190">
        <v>4587.24</v>
      </c>
      <c r="I1251" s="85"/>
    </row>
    <row r="1252" spans="1:9" ht="15.6" x14ac:dyDescent="0.3">
      <c r="A1252" s="189" t="s">
        <v>548</v>
      </c>
      <c r="B1252" s="197" t="str">
        <f t="shared" si="25"/>
        <v>8132</v>
      </c>
      <c r="C1252" s="199" t="s">
        <v>549</v>
      </c>
      <c r="D1252" s="174">
        <v>8093.8099999999995</v>
      </c>
      <c r="E1252" s="174">
        <v>0</v>
      </c>
      <c r="F1252" s="174">
        <v>8093.8099999999995</v>
      </c>
      <c r="G1252" s="174">
        <v>0</v>
      </c>
      <c r="H1252" s="190">
        <v>8093.8099999999995</v>
      </c>
      <c r="I1252" s="85"/>
    </row>
    <row r="1253" spans="1:9" ht="15.6" x14ac:dyDescent="0.3">
      <c r="A1253" s="189" t="s">
        <v>550</v>
      </c>
      <c r="B1253" s="197" t="str">
        <f t="shared" si="25"/>
        <v>8340</v>
      </c>
      <c r="C1253" s="199" t="s">
        <v>551</v>
      </c>
      <c r="D1253" s="174">
        <v>75.3</v>
      </c>
      <c r="E1253" s="174">
        <v>0</v>
      </c>
      <c r="F1253" s="174">
        <v>75.3</v>
      </c>
      <c r="G1253" s="174">
        <v>0</v>
      </c>
      <c r="H1253" s="190">
        <v>75.3</v>
      </c>
      <c r="I1253" s="85"/>
    </row>
    <row r="1254" spans="1:9" ht="15.6" x14ac:dyDescent="0.3">
      <c r="A1254" s="189" t="s">
        <v>333</v>
      </c>
      <c r="B1254" s="197" t="str">
        <f t="shared" si="25"/>
        <v>8440</v>
      </c>
      <c r="C1254" s="199" t="s">
        <v>552</v>
      </c>
      <c r="D1254" s="174">
        <v>150.6</v>
      </c>
      <c r="E1254" s="174">
        <v>0</v>
      </c>
      <c r="F1254" s="174">
        <v>150.6</v>
      </c>
      <c r="G1254" s="174">
        <v>0</v>
      </c>
      <c r="H1254" s="190">
        <v>150.6</v>
      </c>
      <c r="I1254" s="85"/>
    </row>
    <row r="1255" spans="1:9" ht="15.6" x14ac:dyDescent="0.3">
      <c r="A1255" s="189" t="s">
        <v>553</v>
      </c>
      <c r="B1255" s="197" t="str">
        <f t="shared" si="25"/>
        <v>8809A</v>
      </c>
      <c r="C1255" s="199" t="s">
        <v>554</v>
      </c>
      <c r="D1255" s="174">
        <v>40943.89</v>
      </c>
      <c r="E1255" s="174">
        <v>0</v>
      </c>
      <c r="F1255" s="174">
        <v>40943.89</v>
      </c>
      <c r="G1255" s="174">
        <v>0</v>
      </c>
      <c r="H1255" s="190">
        <v>40943.89</v>
      </c>
      <c r="I1255" s="85"/>
    </row>
    <row r="1256" spans="1:9" ht="15.6" x14ac:dyDescent="0.3">
      <c r="A1256" s="189" t="s">
        <v>555</v>
      </c>
      <c r="B1256" s="197" t="str">
        <f t="shared" si="25"/>
        <v>9040</v>
      </c>
      <c r="C1256" s="177" t="s">
        <v>556</v>
      </c>
      <c r="D1256" s="174">
        <v>0</v>
      </c>
      <c r="E1256" s="174">
        <v>0</v>
      </c>
      <c r="F1256" s="174">
        <v>0</v>
      </c>
      <c r="G1256" s="174">
        <v>0</v>
      </c>
      <c r="H1256" s="190">
        <v>0</v>
      </c>
      <c r="I1256" s="85"/>
    </row>
    <row r="1257" spans="1:9" ht="15.6" x14ac:dyDescent="0.3">
      <c r="A1257" s="189" t="s">
        <v>557</v>
      </c>
      <c r="B1257" s="197" t="str">
        <f t="shared" si="25"/>
        <v>9201A</v>
      </c>
      <c r="C1257" s="177" t="s">
        <v>558</v>
      </c>
      <c r="D1257" s="174">
        <v>140855.24</v>
      </c>
      <c r="E1257" s="174">
        <v>0</v>
      </c>
      <c r="F1257" s="174">
        <v>140855.24</v>
      </c>
      <c r="G1257" s="174">
        <v>0</v>
      </c>
      <c r="H1257" s="190">
        <v>140855.24</v>
      </c>
      <c r="I1257" s="85"/>
    </row>
    <row r="1258" spans="1:9" ht="15.6" x14ac:dyDescent="0.3">
      <c r="A1258" s="189" t="s">
        <v>559</v>
      </c>
      <c r="B1258" s="197" t="str">
        <f t="shared" si="25"/>
        <v>9301A</v>
      </c>
      <c r="C1258" s="177" t="s">
        <v>560</v>
      </c>
      <c r="D1258" s="174">
        <v>131304.46</v>
      </c>
      <c r="E1258" s="174">
        <v>0</v>
      </c>
      <c r="F1258" s="174">
        <v>131304.46</v>
      </c>
      <c r="G1258" s="174">
        <v>0</v>
      </c>
      <c r="H1258" s="190">
        <v>131304.46</v>
      </c>
      <c r="I1258" s="85"/>
    </row>
    <row r="1259" spans="1:9" ht="15.6" x14ac:dyDescent="0.3">
      <c r="A1259" s="189" t="s">
        <v>561</v>
      </c>
      <c r="B1259" s="197" t="str">
        <f t="shared" si="25"/>
        <v>9449</v>
      </c>
      <c r="C1259" s="177" t="s">
        <v>562</v>
      </c>
      <c r="D1259" s="174">
        <v>31927.489999999998</v>
      </c>
      <c r="E1259" s="174">
        <v>0</v>
      </c>
      <c r="F1259" s="174">
        <v>31927.489999999998</v>
      </c>
      <c r="G1259" s="174">
        <v>0</v>
      </c>
      <c r="H1259" s="190">
        <v>31927.489999999998</v>
      </c>
      <c r="I1259" s="85"/>
    </row>
    <row r="1260" spans="1:9" ht="15.6" x14ac:dyDescent="0.3">
      <c r="A1260" s="189" t="s">
        <v>563</v>
      </c>
      <c r="B1260" s="197" t="str">
        <f t="shared" si="25"/>
        <v>9618A</v>
      </c>
      <c r="C1260" s="177" t="s">
        <v>564</v>
      </c>
      <c r="D1260" s="174">
        <v>0</v>
      </c>
      <c r="E1260" s="174">
        <v>0</v>
      </c>
      <c r="F1260" s="174">
        <v>0</v>
      </c>
      <c r="G1260" s="174">
        <v>0</v>
      </c>
      <c r="H1260" s="190">
        <v>0</v>
      </c>
      <c r="I1260" s="85"/>
    </row>
    <row r="1261" spans="1:9" ht="15.6" x14ac:dyDescent="0.3">
      <c r="A1261" s="189" t="s">
        <v>566</v>
      </c>
      <c r="B1261" s="197" t="str">
        <f t="shared" si="25"/>
        <v>9818A</v>
      </c>
      <c r="C1261" s="177" t="s">
        <v>565</v>
      </c>
      <c r="D1261" s="174">
        <v>317558179.75</v>
      </c>
      <c r="E1261" s="174">
        <v>-4783168.2900000215</v>
      </c>
      <c r="F1261" s="174">
        <v>312775011.45999998</v>
      </c>
      <c r="G1261" s="174">
        <v>0</v>
      </c>
      <c r="H1261" s="190">
        <v>312775011.45999998</v>
      </c>
      <c r="I1261" s="85"/>
    </row>
    <row r="1262" spans="1:9" ht="15.6" x14ac:dyDescent="0.3">
      <c r="A1262" s="189" t="s">
        <v>567</v>
      </c>
      <c r="B1262" s="197" t="str">
        <f t="shared" si="25"/>
        <v>BB49</v>
      </c>
      <c r="C1262" s="177" t="s">
        <v>568</v>
      </c>
      <c r="D1262" s="174">
        <v>0</v>
      </c>
      <c r="E1262" s="174">
        <v>0</v>
      </c>
      <c r="F1262" s="174">
        <v>0</v>
      </c>
      <c r="G1262" s="174">
        <v>0</v>
      </c>
      <c r="H1262" s="190">
        <v>0</v>
      </c>
      <c r="I1262" s="85"/>
    </row>
    <row r="1263" spans="1:9" ht="15.6" x14ac:dyDescent="0.3">
      <c r="A1263" s="189" t="s">
        <v>569</v>
      </c>
      <c r="B1263" s="197" t="str">
        <f t="shared" si="25"/>
        <v>AA</v>
      </c>
      <c r="C1263" s="175" t="s">
        <v>570</v>
      </c>
      <c r="D1263" s="174"/>
      <c r="E1263" s="174">
        <v>0</v>
      </c>
      <c r="F1263" s="174">
        <v>0</v>
      </c>
      <c r="G1263" s="174">
        <v>0</v>
      </c>
      <c r="H1263" s="190">
        <v>0</v>
      </c>
      <c r="I1263" s="85"/>
    </row>
    <row r="1264" spans="1:9" ht="15.6" x14ac:dyDescent="0.3">
      <c r="A1264" s="189" t="s">
        <v>571</v>
      </c>
      <c r="B1264" s="197" t="str">
        <f t="shared" si="25"/>
        <v>BB</v>
      </c>
      <c r="C1264" s="175" t="s">
        <v>587</v>
      </c>
      <c r="D1264" s="174"/>
      <c r="E1264" s="174">
        <v>0</v>
      </c>
      <c r="F1264" s="174">
        <v>0</v>
      </c>
      <c r="G1264" s="174">
        <v>18176.560000000001</v>
      </c>
      <c r="H1264" s="190">
        <v>18176.560000000001</v>
      </c>
      <c r="I1264" s="85"/>
    </row>
    <row r="1265" spans="1:9" ht="15.6" x14ac:dyDescent="0.3">
      <c r="A1265" s="189" t="s">
        <v>572</v>
      </c>
      <c r="B1265" s="197" t="str">
        <f t="shared" si="25"/>
        <v>CC</v>
      </c>
      <c r="C1265" s="175" t="s">
        <v>588</v>
      </c>
      <c r="D1265" s="174"/>
      <c r="E1265" s="174">
        <v>0</v>
      </c>
      <c r="F1265" s="174">
        <v>0</v>
      </c>
      <c r="G1265" s="174">
        <v>19129470.199999999</v>
      </c>
      <c r="H1265" s="190">
        <v>19129470.199999999</v>
      </c>
      <c r="I1265" s="85"/>
    </row>
    <row r="1266" spans="1:9" ht="15.6" x14ac:dyDescent="0.3">
      <c r="A1266" s="189" t="s">
        <v>299</v>
      </c>
      <c r="B1266" s="197" t="str">
        <f t="shared" si="25"/>
        <v>DD</v>
      </c>
      <c r="C1266" s="175" t="s">
        <v>589</v>
      </c>
      <c r="D1266" s="174"/>
      <c r="E1266" s="174">
        <v>0</v>
      </c>
      <c r="F1266" s="174">
        <v>0</v>
      </c>
      <c r="G1266" s="174">
        <v>1311712.5</v>
      </c>
      <c r="H1266" s="190">
        <v>1311712.5</v>
      </c>
      <c r="I1266" s="85"/>
    </row>
    <row r="1267" spans="1:9" ht="15.6" x14ac:dyDescent="0.3">
      <c r="A1267" s="189" t="s">
        <v>300</v>
      </c>
      <c r="B1267" s="197" t="str">
        <f t="shared" si="25"/>
        <v>QQ</v>
      </c>
      <c r="C1267" s="177" t="s">
        <v>573</v>
      </c>
      <c r="D1267" s="174"/>
      <c r="E1267" s="174">
        <v>0</v>
      </c>
      <c r="F1267" s="174">
        <v>0</v>
      </c>
      <c r="G1267" s="174">
        <v>0</v>
      </c>
      <c r="H1267" s="190">
        <v>0</v>
      </c>
      <c r="I1267" s="85"/>
    </row>
    <row r="1268" spans="1:9" ht="15.6" x14ac:dyDescent="0.3">
      <c r="A1268" s="189" t="s">
        <v>574</v>
      </c>
      <c r="B1268" s="197" t="str">
        <f t="shared" si="25"/>
        <v>EE</v>
      </c>
      <c r="C1268" s="175" t="s">
        <v>590</v>
      </c>
      <c r="D1268" s="174"/>
      <c r="E1268" s="174">
        <v>0</v>
      </c>
      <c r="F1268" s="174">
        <v>0</v>
      </c>
      <c r="G1268" s="174">
        <v>0</v>
      </c>
      <c r="H1268" s="190">
        <v>0</v>
      </c>
      <c r="I1268" s="85"/>
    </row>
    <row r="1269" spans="1:9" ht="15.6" x14ac:dyDescent="0.3">
      <c r="A1269" s="189" t="s">
        <v>575</v>
      </c>
      <c r="B1269" s="197" t="str">
        <f t="shared" si="25"/>
        <v>RB</v>
      </c>
      <c r="C1269" s="175" t="s">
        <v>576</v>
      </c>
      <c r="D1269" s="174"/>
      <c r="E1269" s="174">
        <v>0</v>
      </c>
      <c r="F1269" s="174">
        <v>0</v>
      </c>
      <c r="G1269" s="174">
        <v>0</v>
      </c>
      <c r="H1269" s="190">
        <v>0</v>
      </c>
      <c r="I1269" s="85"/>
    </row>
    <row r="1270" spans="1:9" ht="15.6" x14ac:dyDescent="0.3">
      <c r="A1270" s="189"/>
      <c r="B1270" s="197"/>
      <c r="C1270" s="195"/>
      <c r="D1270" s="178" t="s">
        <v>577</v>
      </c>
      <c r="E1270" s="178" t="s">
        <v>577</v>
      </c>
      <c r="F1270" s="178" t="s">
        <v>577</v>
      </c>
      <c r="G1270" s="178" t="s">
        <v>577</v>
      </c>
      <c r="H1270" s="201" t="s">
        <v>577</v>
      </c>
      <c r="I1270" s="85"/>
    </row>
    <row r="1271" spans="1:9" ht="15.6" x14ac:dyDescent="0.3">
      <c r="A1271" s="189" t="s">
        <v>578</v>
      </c>
      <c r="B1271" s="197"/>
      <c r="C1271" s="195"/>
      <c r="D1271" s="174">
        <v>519252753.273</v>
      </c>
      <c r="E1271" s="174">
        <v>-4651041.1900000218</v>
      </c>
      <c r="F1271" s="174">
        <v>514601712.083</v>
      </c>
      <c r="G1271" s="174">
        <v>26771894.959999997</v>
      </c>
      <c r="H1271" s="190">
        <v>541373607.04299998</v>
      </c>
      <c r="I1271" s="85"/>
    </row>
    <row r="1272" spans="1:9" ht="15.6" x14ac:dyDescent="0.3">
      <c r="A1272" s="189"/>
      <c r="B1272" s="197"/>
      <c r="C1272" s="174"/>
      <c r="D1272" s="178" t="s">
        <v>397</v>
      </c>
      <c r="E1272" s="178" t="s">
        <v>397</v>
      </c>
      <c r="F1272" s="178" t="s">
        <v>397</v>
      </c>
      <c r="G1272" s="178" t="s">
        <v>397</v>
      </c>
      <c r="H1272" s="201" t="s">
        <v>397</v>
      </c>
      <c r="I1272" s="85"/>
    </row>
    <row r="1273" spans="1:9" ht="15.6" x14ac:dyDescent="0.3">
      <c r="A1273" s="189"/>
      <c r="B1273" s="184"/>
      <c r="C1273" s="174"/>
      <c r="D1273" s="174"/>
      <c r="E1273" s="174"/>
      <c r="F1273" s="174"/>
      <c r="G1273" s="174"/>
      <c r="H1273" s="190"/>
      <c r="I1273" s="85"/>
    </row>
    <row r="1274" spans="1:9" ht="15.6" x14ac:dyDescent="0.3">
      <c r="A1274" s="189"/>
      <c r="B1274" s="184"/>
      <c r="C1274" s="174"/>
      <c r="D1274" s="174"/>
      <c r="E1274" s="174"/>
      <c r="F1274" s="174"/>
      <c r="G1274" s="174"/>
      <c r="H1274" s="190">
        <v>228598595.583</v>
      </c>
      <c r="I1274" s="85"/>
    </row>
    <row r="1275" spans="1:9" ht="15.6" x14ac:dyDescent="0.3">
      <c r="A1275" s="189"/>
      <c r="B1275" s="184"/>
      <c r="C1275" s="174"/>
      <c r="D1275" s="174"/>
      <c r="E1275" s="174"/>
      <c r="F1275" s="174"/>
      <c r="G1275" s="174"/>
      <c r="H1275" s="190"/>
      <c r="I1275" s="85"/>
    </row>
    <row r="1276" spans="1:9" ht="15.6" x14ac:dyDescent="0.3">
      <c r="A1276" s="189"/>
      <c r="B1276" s="184"/>
      <c r="C1276" s="174"/>
      <c r="D1276" s="174"/>
      <c r="E1276" s="174"/>
      <c r="F1276" s="174"/>
      <c r="G1276" s="174"/>
      <c r="H1276" s="190"/>
      <c r="I1276" s="85"/>
    </row>
    <row r="1277" spans="1:9" ht="15.6" x14ac:dyDescent="0.3">
      <c r="A1277" s="189"/>
      <c r="B1277" s="184"/>
      <c r="C1277" s="174"/>
      <c r="D1277" s="174"/>
      <c r="E1277" s="174"/>
      <c r="F1277" s="174"/>
      <c r="G1277" s="174"/>
      <c r="H1277" s="190"/>
      <c r="I1277" s="85"/>
    </row>
    <row r="1278" spans="1:9" ht="16.2" thickBot="1" x14ac:dyDescent="0.35">
      <c r="A1278" s="202"/>
      <c r="B1278" s="203"/>
      <c r="C1278" s="204"/>
      <c r="D1278" s="204"/>
      <c r="E1278" s="204"/>
      <c r="F1278" s="204"/>
      <c r="G1278" s="204" t="s">
        <v>579</v>
      </c>
      <c r="H1278" s="205">
        <v>0</v>
      </c>
      <c r="I1278" s="85"/>
    </row>
    <row r="1279" spans="1:9" ht="15.6" x14ac:dyDescent="0.3">
      <c r="A1279" s="174"/>
      <c r="B1279" s="184"/>
      <c r="C1279" s="174"/>
      <c r="D1279" s="174"/>
      <c r="E1279" s="174"/>
      <c r="F1279" s="174"/>
      <c r="G1279" s="174"/>
      <c r="H1279" s="174"/>
      <c r="I1279" s="85"/>
    </row>
    <row r="1280" spans="1:9" ht="16.2" thickBot="1" x14ac:dyDescent="0.35">
      <c r="A1280" s="174"/>
      <c r="B1280" s="184"/>
      <c r="C1280" s="174"/>
      <c r="D1280" s="174"/>
      <c r="E1280" s="174"/>
      <c r="F1280" s="174"/>
      <c r="G1280" s="174"/>
      <c r="H1280" s="174"/>
      <c r="I1280" s="85"/>
    </row>
    <row r="1281" spans="1:9" ht="15.6" x14ac:dyDescent="0.3">
      <c r="A1281" s="185"/>
      <c r="B1281" s="186"/>
      <c r="C1281" s="187"/>
      <c r="D1281" s="187"/>
      <c r="E1281" s="187"/>
      <c r="F1281" s="187"/>
      <c r="G1281" s="187"/>
      <c r="H1281" s="188"/>
      <c r="I1281" s="85"/>
    </row>
    <row r="1282" spans="1:9" ht="15.6" x14ac:dyDescent="0.3">
      <c r="A1282" s="189"/>
      <c r="B1282" s="184"/>
      <c r="C1282" s="174"/>
      <c r="D1282" s="174" t="s">
        <v>394</v>
      </c>
      <c r="E1282" s="174"/>
      <c r="F1282" s="174"/>
      <c r="G1282" s="174"/>
      <c r="H1282" s="190"/>
      <c r="I1282" s="85"/>
    </row>
    <row r="1283" spans="1:9" ht="15.6" x14ac:dyDescent="0.3">
      <c r="A1283" s="189"/>
      <c r="B1283" s="184"/>
      <c r="C1283" s="174"/>
      <c r="D1283" s="174" t="s">
        <v>582</v>
      </c>
      <c r="E1283" s="174"/>
      <c r="F1283" s="174"/>
      <c r="G1283" s="174"/>
      <c r="H1283" s="190"/>
      <c r="I1283" s="85"/>
    </row>
    <row r="1284" spans="1:9" ht="15.6" x14ac:dyDescent="0.3">
      <c r="A1284" s="189" t="s">
        <v>601</v>
      </c>
      <c r="B1284" s="184"/>
      <c r="C1284" s="174"/>
      <c r="D1284" s="174"/>
      <c r="E1284" s="179" t="s">
        <v>396</v>
      </c>
      <c r="F1284" s="174"/>
      <c r="G1284" s="174"/>
      <c r="H1284" s="190"/>
      <c r="I1284" s="85"/>
    </row>
    <row r="1285" spans="1:9" ht="15.6" x14ac:dyDescent="0.3">
      <c r="A1285" s="191" t="s">
        <v>397</v>
      </c>
      <c r="B1285" s="192"/>
      <c r="C1285" s="193" t="s">
        <v>397</v>
      </c>
      <c r="D1285" s="193" t="s">
        <v>397</v>
      </c>
      <c r="E1285" s="193" t="s">
        <v>397</v>
      </c>
      <c r="F1285" s="193" t="s">
        <v>397</v>
      </c>
      <c r="G1285" s="193" t="s">
        <v>397</v>
      </c>
      <c r="H1285" s="194" t="s">
        <v>397</v>
      </c>
      <c r="I1285" s="85"/>
    </row>
    <row r="1286" spans="1:9" ht="15.6" x14ac:dyDescent="0.3">
      <c r="A1286" s="189" t="s">
        <v>398</v>
      </c>
      <c r="B1286" s="184"/>
      <c r="C1286" s="195"/>
      <c r="D1286" s="176" t="s">
        <v>185</v>
      </c>
      <c r="E1286" s="176" t="s">
        <v>185</v>
      </c>
      <c r="F1286" s="176" t="s">
        <v>399</v>
      </c>
      <c r="G1286" s="176" t="s">
        <v>185</v>
      </c>
      <c r="H1286" s="196" t="s">
        <v>400</v>
      </c>
      <c r="I1286" s="85"/>
    </row>
    <row r="1287" spans="1:9" ht="15.6" x14ac:dyDescent="0.3">
      <c r="A1287" s="189"/>
      <c r="B1287" s="184"/>
      <c r="C1287" s="195"/>
      <c r="D1287" s="176" t="s">
        <v>401</v>
      </c>
      <c r="E1287" s="176" t="s">
        <v>402</v>
      </c>
      <c r="F1287" s="176" t="s">
        <v>402</v>
      </c>
      <c r="G1287" s="176" t="s">
        <v>403</v>
      </c>
      <c r="H1287" s="196" t="s">
        <v>404</v>
      </c>
      <c r="I1287" s="85"/>
    </row>
    <row r="1288" spans="1:9" ht="15.6" x14ac:dyDescent="0.3">
      <c r="A1288" s="189"/>
      <c r="B1288" s="184"/>
      <c r="C1288" s="195"/>
      <c r="D1288" s="176" t="s">
        <v>405</v>
      </c>
      <c r="E1288" s="176" t="s">
        <v>406</v>
      </c>
      <c r="F1288" s="174"/>
      <c r="G1288" s="176" t="s">
        <v>406</v>
      </c>
      <c r="H1288" s="196" t="s">
        <v>583</v>
      </c>
      <c r="I1288" s="85"/>
    </row>
    <row r="1289" spans="1:9" ht="15.6" x14ac:dyDescent="0.3">
      <c r="A1289" s="191" t="s">
        <v>397</v>
      </c>
      <c r="B1289" s="192"/>
      <c r="C1289" s="193" t="s">
        <v>397</v>
      </c>
      <c r="D1289" s="193" t="s">
        <v>397</v>
      </c>
      <c r="E1289" s="193" t="s">
        <v>397</v>
      </c>
      <c r="F1289" s="193" t="s">
        <v>397</v>
      </c>
      <c r="G1289" s="193" t="s">
        <v>397</v>
      </c>
      <c r="H1289" s="194" t="s">
        <v>397</v>
      </c>
      <c r="I1289" s="85"/>
    </row>
    <row r="1290" spans="1:9" ht="15.6" x14ac:dyDescent="0.3">
      <c r="A1290" s="189" t="s">
        <v>408</v>
      </c>
      <c r="B1290" s="197" t="str">
        <f>C1290</f>
        <v>00</v>
      </c>
      <c r="C1290" s="198" t="s">
        <v>409</v>
      </c>
      <c r="D1290" s="174"/>
      <c r="E1290" s="174">
        <v>129175.82</v>
      </c>
      <c r="F1290" s="174">
        <v>129175.82</v>
      </c>
      <c r="G1290" s="174">
        <v>0</v>
      </c>
      <c r="H1290" s="190">
        <v>129175.82</v>
      </c>
      <c r="I1290" s="85"/>
    </row>
    <row r="1291" spans="1:9" ht="15.6" x14ac:dyDescent="0.3">
      <c r="A1291" s="189" t="s">
        <v>410</v>
      </c>
      <c r="B1291" s="197" t="str">
        <f t="shared" ref="B1291:B1354" si="26">C1291</f>
        <v>0201A</v>
      </c>
      <c r="C1291" s="199" t="s">
        <v>411</v>
      </c>
      <c r="D1291" s="174">
        <v>11617257.709999999</v>
      </c>
      <c r="E1291" s="174">
        <v>0</v>
      </c>
      <c r="F1291" s="174">
        <v>11617257.709999999</v>
      </c>
      <c r="G1291" s="174">
        <v>2635496.09</v>
      </c>
      <c r="H1291" s="190">
        <v>14252753.799999999</v>
      </c>
      <c r="I1291" s="85"/>
    </row>
    <row r="1292" spans="1:9" ht="15.6" x14ac:dyDescent="0.3">
      <c r="A1292" s="189" t="s">
        <v>410</v>
      </c>
      <c r="B1292" s="197" t="str">
        <f t="shared" si="26"/>
        <v>0237</v>
      </c>
      <c r="C1292" s="199" t="s">
        <v>412</v>
      </c>
      <c r="D1292" s="174">
        <v>282787.93</v>
      </c>
      <c r="E1292" s="174">
        <v>0</v>
      </c>
      <c r="F1292" s="174">
        <v>282787.93</v>
      </c>
      <c r="G1292" s="174">
        <v>0</v>
      </c>
      <c r="H1292" s="190">
        <v>282787.93</v>
      </c>
      <c r="I1292" s="85"/>
    </row>
    <row r="1293" spans="1:9" ht="15.6" x14ac:dyDescent="0.3">
      <c r="A1293" s="189" t="s">
        <v>413</v>
      </c>
      <c r="B1293" s="197" t="str">
        <f t="shared" si="26"/>
        <v>0302A</v>
      </c>
      <c r="C1293" s="199" t="s">
        <v>414</v>
      </c>
      <c r="D1293" s="174">
        <v>48009.3</v>
      </c>
      <c r="E1293" s="174">
        <v>0</v>
      </c>
      <c r="F1293" s="174">
        <v>48009.3</v>
      </c>
      <c r="G1293" s="174">
        <v>0</v>
      </c>
      <c r="H1293" s="190">
        <v>48009.3</v>
      </c>
      <c r="I1293" s="85"/>
    </row>
    <row r="1294" spans="1:9" ht="15.6" x14ac:dyDescent="0.3">
      <c r="A1294" s="189" t="s">
        <v>415</v>
      </c>
      <c r="B1294" s="197" t="str">
        <f t="shared" si="26"/>
        <v>0410</v>
      </c>
      <c r="C1294" s="199" t="s">
        <v>416</v>
      </c>
      <c r="D1294" s="174">
        <v>298005.55000000005</v>
      </c>
      <c r="E1294" s="174">
        <v>0</v>
      </c>
      <c r="F1294" s="174">
        <v>298005.55000000005</v>
      </c>
      <c r="G1294" s="174">
        <v>0</v>
      </c>
      <c r="H1294" s="190">
        <v>298005.55000000005</v>
      </c>
      <c r="I1294" s="85"/>
    </row>
    <row r="1295" spans="1:9" ht="15.6" x14ac:dyDescent="0.3">
      <c r="A1295" s="189" t="s">
        <v>417</v>
      </c>
      <c r="B1295" s="197" t="str">
        <f t="shared" si="26"/>
        <v>0519A</v>
      </c>
      <c r="C1295" s="177" t="s">
        <v>418</v>
      </c>
      <c r="D1295" s="174">
        <v>0</v>
      </c>
      <c r="E1295" s="174">
        <v>0</v>
      </c>
      <c r="F1295" s="174">
        <v>0</v>
      </c>
      <c r="G1295" s="174">
        <v>0</v>
      </c>
      <c r="H1295" s="190">
        <v>0</v>
      </c>
      <c r="I1295" s="85"/>
    </row>
    <row r="1296" spans="1:9" ht="15.6" x14ac:dyDescent="0.3">
      <c r="A1296" s="189" t="s">
        <v>419</v>
      </c>
      <c r="B1296" s="197" t="str">
        <f t="shared" si="26"/>
        <v>0602A</v>
      </c>
      <c r="C1296" s="199" t="s">
        <v>420</v>
      </c>
      <c r="D1296" s="174">
        <v>0</v>
      </c>
      <c r="E1296" s="174">
        <v>0</v>
      </c>
      <c r="F1296" s="174">
        <v>0</v>
      </c>
      <c r="G1296" s="174">
        <v>0</v>
      </c>
      <c r="H1296" s="190">
        <v>0</v>
      </c>
      <c r="I1296" s="85"/>
    </row>
    <row r="1297" spans="1:9" ht="15.6" x14ac:dyDescent="0.3">
      <c r="A1297" s="189" t="s">
        <v>421</v>
      </c>
      <c r="B1297" s="197" t="str">
        <f t="shared" si="26"/>
        <v>0719A</v>
      </c>
      <c r="C1297" s="177" t="s">
        <v>422</v>
      </c>
      <c r="D1297" s="174">
        <v>169677.02000000002</v>
      </c>
      <c r="E1297" s="174">
        <v>0</v>
      </c>
      <c r="F1297" s="174">
        <v>169677.02000000002</v>
      </c>
      <c r="G1297" s="174">
        <v>0</v>
      </c>
      <c r="H1297" s="190">
        <v>169677.02000000002</v>
      </c>
      <c r="I1297" s="85"/>
    </row>
    <row r="1298" spans="1:9" ht="15.6" x14ac:dyDescent="0.3">
      <c r="A1298" s="189" t="s">
        <v>423</v>
      </c>
      <c r="B1298" s="197" t="str">
        <f t="shared" si="26"/>
        <v>0802A</v>
      </c>
      <c r="C1298" s="177" t="s">
        <v>424</v>
      </c>
      <c r="D1298" s="174">
        <v>32832.54</v>
      </c>
      <c r="E1298" s="174">
        <v>0</v>
      </c>
      <c r="F1298" s="174">
        <v>32832.54</v>
      </c>
      <c r="G1298" s="174">
        <v>0</v>
      </c>
      <c r="H1298" s="190">
        <v>32832.54</v>
      </c>
      <c r="I1298" s="85"/>
    </row>
    <row r="1299" spans="1:9" ht="15.6" x14ac:dyDescent="0.3">
      <c r="A1299" s="189" t="s">
        <v>425</v>
      </c>
      <c r="B1299" s="197" t="str">
        <f t="shared" si="26"/>
        <v>0940</v>
      </c>
      <c r="C1299" s="177" t="s">
        <v>426</v>
      </c>
      <c r="D1299" s="174">
        <v>4222.17</v>
      </c>
      <c r="E1299" s="174">
        <v>0</v>
      </c>
      <c r="F1299" s="174">
        <v>4222.17</v>
      </c>
      <c r="G1299" s="174">
        <v>0</v>
      </c>
      <c r="H1299" s="190">
        <v>4222.17</v>
      </c>
      <c r="I1299" s="85"/>
    </row>
    <row r="1300" spans="1:9" ht="15.6" x14ac:dyDescent="0.3">
      <c r="A1300" s="189" t="s">
        <v>427</v>
      </c>
      <c r="B1300" s="197" t="str">
        <f t="shared" si="26"/>
        <v>1010</v>
      </c>
      <c r="C1300" s="177" t="s">
        <v>428</v>
      </c>
      <c r="D1300" s="174">
        <v>103204.85</v>
      </c>
      <c r="E1300" s="174">
        <v>0</v>
      </c>
      <c r="F1300" s="174">
        <v>103204.85</v>
      </c>
      <c r="G1300" s="174">
        <v>0</v>
      </c>
      <c r="H1300" s="190">
        <v>103204.85</v>
      </c>
      <c r="I1300" s="85"/>
    </row>
    <row r="1301" spans="1:9" ht="15.6" x14ac:dyDescent="0.3">
      <c r="A1301" s="189" t="s">
        <v>429</v>
      </c>
      <c r="B1301" s="197" t="str">
        <f t="shared" si="26"/>
        <v>1206A</v>
      </c>
      <c r="C1301" s="199" t="s">
        <v>430</v>
      </c>
      <c r="D1301" s="174">
        <v>2323300.3899999997</v>
      </c>
      <c r="E1301" s="174">
        <v>0</v>
      </c>
      <c r="F1301" s="174">
        <v>2323300.3899999997</v>
      </c>
      <c r="G1301" s="174">
        <v>0</v>
      </c>
      <c r="H1301" s="190">
        <v>2323300.3899999997</v>
      </c>
      <c r="I1301" s="85"/>
    </row>
    <row r="1302" spans="1:9" ht="15.6" x14ac:dyDescent="0.3">
      <c r="A1302" s="189" t="s">
        <v>429</v>
      </c>
      <c r="B1302" s="197" t="str">
        <f t="shared" si="26"/>
        <v>1236</v>
      </c>
      <c r="C1302" s="199" t="s">
        <v>431</v>
      </c>
      <c r="D1302" s="174">
        <v>1393629.26</v>
      </c>
      <c r="E1302" s="174">
        <v>0</v>
      </c>
      <c r="F1302" s="174">
        <v>1393629.26</v>
      </c>
      <c r="G1302" s="174">
        <v>0</v>
      </c>
      <c r="H1302" s="190">
        <v>1393629.26</v>
      </c>
      <c r="I1302" s="85"/>
    </row>
    <row r="1303" spans="1:9" ht="15.6" x14ac:dyDescent="0.3">
      <c r="A1303" s="189" t="s">
        <v>432</v>
      </c>
      <c r="B1303" s="197" t="str">
        <f t="shared" si="26"/>
        <v>1310</v>
      </c>
      <c r="C1303" s="199" t="s">
        <v>433</v>
      </c>
      <c r="D1303" s="174">
        <v>114998.37999999999</v>
      </c>
      <c r="E1303" s="174">
        <v>0</v>
      </c>
      <c r="F1303" s="174">
        <v>114998.37999999999</v>
      </c>
      <c r="G1303" s="174">
        <v>0</v>
      </c>
      <c r="H1303" s="190">
        <v>114998.37999999999</v>
      </c>
      <c r="I1303" s="85"/>
    </row>
    <row r="1304" spans="1:9" ht="15.6" x14ac:dyDescent="0.3">
      <c r="A1304" s="189" t="s">
        <v>21</v>
      </c>
      <c r="B1304" s="197" t="str">
        <f t="shared" si="26"/>
        <v>1524A</v>
      </c>
      <c r="C1304" s="199" t="s">
        <v>434</v>
      </c>
      <c r="D1304" s="174">
        <v>1014400</v>
      </c>
      <c r="E1304" s="174">
        <v>0</v>
      </c>
      <c r="F1304" s="174">
        <v>1014400</v>
      </c>
      <c r="G1304" s="174">
        <v>0</v>
      </c>
      <c r="H1304" s="190">
        <v>1014400</v>
      </c>
      <c r="I1304" s="85"/>
    </row>
    <row r="1305" spans="1:9" ht="15.6" x14ac:dyDescent="0.3">
      <c r="A1305" s="189" t="s">
        <v>284</v>
      </c>
      <c r="B1305" s="197" t="str">
        <f t="shared" si="26"/>
        <v>1649</v>
      </c>
      <c r="C1305" s="177" t="s">
        <v>435</v>
      </c>
      <c r="D1305" s="174">
        <v>0</v>
      </c>
      <c r="E1305" s="174">
        <v>0</v>
      </c>
      <c r="F1305" s="174">
        <v>0</v>
      </c>
      <c r="G1305" s="174">
        <v>0</v>
      </c>
      <c r="H1305" s="190">
        <v>0</v>
      </c>
      <c r="I1305" s="85"/>
    </row>
    <row r="1306" spans="1:9" ht="15.6" x14ac:dyDescent="0.3">
      <c r="A1306" s="200" t="s">
        <v>436</v>
      </c>
      <c r="B1306" s="197" t="str">
        <f t="shared" si="26"/>
        <v>1710</v>
      </c>
      <c r="C1306" s="177" t="s">
        <v>437</v>
      </c>
      <c r="D1306" s="174">
        <v>0</v>
      </c>
      <c r="E1306" s="174">
        <v>0</v>
      </c>
      <c r="F1306" s="174">
        <v>0</v>
      </c>
      <c r="G1306" s="174">
        <v>0</v>
      </c>
      <c r="H1306" s="190">
        <v>0</v>
      </c>
      <c r="I1306" s="85"/>
    </row>
    <row r="1307" spans="1:9" ht="15.6" x14ac:dyDescent="0.3">
      <c r="A1307" s="200" t="s">
        <v>438</v>
      </c>
      <c r="B1307" s="197" t="str">
        <f t="shared" si="26"/>
        <v>1841</v>
      </c>
      <c r="C1307" s="177" t="s">
        <v>439</v>
      </c>
      <c r="D1307" s="174">
        <v>470597</v>
      </c>
      <c r="E1307" s="174">
        <v>0</v>
      </c>
      <c r="F1307" s="174">
        <v>470597</v>
      </c>
      <c r="G1307" s="174">
        <v>0</v>
      </c>
      <c r="H1307" s="190">
        <v>470597</v>
      </c>
      <c r="I1307" s="85"/>
    </row>
    <row r="1308" spans="1:9" ht="15.6" x14ac:dyDescent="0.3">
      <c r="A1308" s="189" t="s">
        <v>440</v>
      </c>
      <c r="B1308" s="197" t="str">
        <f t="shared" si="26"/>
        <v>2024A</v>
      </c>
      <c r="C1308" s="177" t="s">
        <v>441</v>
      </c>
      <c r="D1308" s="174">
        <v>3759.15</v>
      </c>
      <c r="E1308" s="174">
        <v>0</v>
      </c>
      <c r="F1308" s="174">
        <v>3759.15</v>
      </c>
      <c r="G1308" s="174">
        <v>0</v>
      </c>
      <c r="H1308" s="190">
        <v>3759.15</v>
      </c>
      <c r="I1308" s="85"/>
    </row>
    <row r="1309" spans="1:9" ht="15.6" x14ac:dyDescent="0.3">
      <c r="A1309" s="189" t="s">
        <v>442</v>
      </c>
      <c r="B1309" s="197" t="str">
        <f t="shared" si="26"/>
        <v>2124A</v>
      </c>
      <c r="C1309" s="177" t="s">
        <v>443</v>
      </c>
      <c r="D1309" s="174">
        <v>0</v>
      </c>
      <c r="E1309" s="174">
        <v>0</v>
      </c>
      <c r="F1309" s="174">
        <v>0</v>
      </c>
      <c r="G1309" s="174">
        <v>0</v>
      </c>
      <c r="H1309" s="190">
        <v>0</v>
      </c>
      <c r="I1309" s="85"/>
    </row>
    <row r="1310" spans="1:9" ht="15.6" x14ac:dyDescent="0.3">
      <c r="A1310" s="189" t="s">
        <v>444</v>
      </c>
      <c r="B1310" s="197" t="str">
        <f t="shared" si="26"/>
        <v>2249</v>
      </c>
      <c r="C1310" s="177" t="s">
        <v>445</v>
      </c>
      <c r="D1310" s="174">
        <v>10029758.699999999</v>
      </c>
      <c r="E1310" s="174">
        <v>0</v>
      </c>
      <c r="F1310" s="174">
        <v>10029758.699999999</v>
      </c>
      <c r="G1310" s="174">
        <v>0</v>
      </c>
      <c r="H1310" s="190">
        <v>10029758.699999999</v>
      </c>
      <c r="I1310" s="85"/>
    </row>
    <row r="1311" spans="1:9" ht="15.6" x14ac:dyDescent="0.3">
      <c r="A1311" s="189" t="s">
        <v>446</v>
      </c>
      <c r="B1311" s="197" t="str">
        <f t="shared" si="26"/>
        <v>2339</v>
      </c>
      <c r="C1311" s="177" t="s">
        <v>447</v>
      </c>
      <c r="D1311" s="174">
        <v>808550.57999999984</v>
      </c>
      <c r="E1311" s="174">
        <v>0</v>
      </c>
      <c r="F1311" s="174">
        <v>808550.57999999984</v>
      </c>
      <c r="G1311" s="174">
        <v>0</v>
      </c>
      <c r="H1311" s="190">
        <v>808550.57999999984</v>
      </c>
      <c r="I1311" s="85"/>
    </row>
    <row r="1312" spans="1:9" ht="15.6" x14ac:dyDescent="0.3">
      <c r="A1312" s="189" t="s">
        <v>448</v>
      </c>
      <c r="B1312" s="197" t="str">
        <f t="shared" si="26"/>
        <v>2449</v>
      </c>
      <c r="C1312" s="177" t="s">
        <v>449</v>
      </c>
      <c r="D1312" s="174">
        <v>31871.929999999997</v>
      </c>
      <c r="E1312" s="174">
        <v>0</v>
      </c>
      <c r="F1312" s="174">
        <v>31871.929999999997</v>
      </c>
      <c r="G1312" s="174">
        <v>0</v>
      </c>
      <c r="H1312" s="190">
        <v>31871.929999999997</v>
      </c>
      <c r="I1312" s="85"/>
    </row>
    <row r="1313" spans="1:9" ht="15.6" x14ac:dyDescent="0.3">
      <c r="A1313" s="189" t="s">
        <v>450</v>
      </c>
      <c r="B1313" s="197" t="str">
        <f t="shared" si="26"/>
        <v>2503A</v>
      </c>
      <c r="C1313" s="199" t="s">
        <v>451</v>
      </c>
      <c r="D1313" s="174">
        <v>0</v>
      </c>
      <c r="E1313" s="174">
        <v>0</v>
      </c>
      <c r="F1313" s="174">
        <v>0</v>
      </c>
      <c r="G1313" s="174">
        <v>0</v>
      </c>
      <c r="H1313" s="190">
        <v>0</v>
      </c>
      <c r="I1313" s="85"/>
    </row>
    <row r="1314" spans="1:9" ht="15.6" x14ac:dyDescent="0.3">
      <c r="A1314" s="189" t="s">
        <v>452</v>
      </c>
      <c r="B1314" s="197" t="str">
        <f t="shared" si="26"/>
        <v>2604A</v>
      </c>
      <c r="C1314" s="199" t="s">
        <v>453</v>
      </c>
      <c r="D1314" s="174">
        <v>2968095.1</v>
      </c>
      <c r="E1314" s="174">
        <v>0</v>
      </c>
      <c r="F1314" s="174">
        <v>2968095.1</v>
      </c>
      <c r="G1314" s="174">
        <v>0</v>
      </c>
      <c r="H1314" s="190">
        <v>2968095.1</v>
      </c>
      <c r="I1314" s="85"/>
    </row>
    <row r="1315" spans="1:9" ht="15.6" x14ac:dyDescent="0.3">
      <c r="A1315" s="189" t="s">
        <v>454</v>
      </c>
      <c r="B1315" s="197" t="str">
        <f t="shared" si="26"/>
        <v>2703A</v>
      </c>
      <c r="C1315" s="177" t="s">
        <v>455</v>
      </c>
      <c r="D1315" s="174">
        <v>73602693.890000001</v>
      </c>
      <c r="E1315" s="174">
        <v>0</v>
      </c>
      <c r="F1315" s="174">
        <v>73602693.890000001</v>
      </c>
      <c r="G1315" s="174">
        <v>137500</v>
      </c>
      <c r="H1315" s="190">
        <v>73740193.890000001</v>
      </c>
      <c r="I1315" s="85"/>
    </row>
    <row r="1316" spans="1:9" ht="15.6" x14ac:dyDescent="0.3">
      <c r="A1316" s="189" t="s">
        <v>456</v>
      </c>
      <c r="B1316" s="197" t="str">
        <f t="shared" si="26"/>
        <v>2824A</v>
      </c>
      <c r="C1316" s="177" t="s">
        <v>457</v>
      </c>
      <c r="D1316" s="174">
        <v>0</v>
      </c>
      <c r="E1316" s="174">
        <v>0</v>
      </c>
      <c r="F1316" s="174">
        <v>0</v>
      </c>
      <c r="G1316" s="174">
        <v>0</v>
      </c>
      <c r="H1316" s="190">
        <v>0</v>
      </c>
      <c r="I1316" s="85"/>
    </row>
    <row r="1317" spans="1:9" ht="15.6" x14ac:dyDescent="0.3">
      <c r="A1317" s="189" t="s">
        <v>458</v>
      </c>
      <c r="B1317" s="197" t="str">
        <f t="shared" si="26"/>
        <v>2934</v>
      </c>
      <c r="C1317" s="199" t="s">
        <v>459</v>
      </c>
      <c r="D1317" s="174">
        <v>25537.949999999997</v>
      </c>
      <c r="E1317" s="174">
        <v>0</v>
      </c>
      <c r="F1317" s="174">
        <v>25537.949999999997</v>
      </c>
      <c r="G1317" s="174">
        <v>0</v>
      </c>
      <c r="H1317" s="190">
        <v>25537.949999999997</v>
      </c>
      <c r="I1317" s="85"/>
    </row>
    <row r="1318" spans="1:9" ht="15.6" x14ac:dyDescent="0.3">
      <c r="A1318" s="189" t="s">
        <v>460</v>
      </c>
      <c r="B1318" s="197" t="str">
        <f t="shared" si="26"/>
        <v>3049</v>
      </c>
      <c r="C1318" s="199" t="s">
        <v>461</v>
      </c>
      <c r="D1318" s="174">
        <v>990925.89000000013</v>
      </c>
      <c r="E1318" s="174">
        <v>0</v>
      </c>
      <c r="F1318" s="174">
        <v>990925.89000000013</v>
      </c>
      <c r="G1318" s="174">
        <v>0</v>
      </c>
      <c r="H1318" s="190">
        <v>990925.89000000013</v>
      </c>
      <c r="I1318" s="85"/>
    </row>
    <row r="1319" spans="1:9" ht="15.6" x14ac:dyDescent="0.3">
      <c r="A1319" s="189" t="s">
        <v>462</v>
      </c>
      <c r="B1319" s="197" t="str">
        <f t="shared" si="26"/>
        <v>3215</v>
      </c>
      <c r="C1319" s="177" t="s">
        <v>463</v>
      </c>
      <c r="D1319" s="174">
        <v>951768.35</v>
      </c>
      <c r="E1319" s="174">
        <v>0</v>
      </c>
      <c r="F1319" s="174">
        <v>951768.35</v>
      </c>
      <c r="G1319" s="174">
        <v>0</v>
      </c>
      <c r="H1319" s="190">
        <v>951768.35</v>
      </c>
      <c r="I1319" s="85"/>
    </row>
    <row r="1320" spans="1:9" ht="15.6" x14ac:dyDescent="0.3">
      <c r="A1320" s="189" t="s">
        <v>464</v>
      </c>
      <c r="B1320" s="197" t="str">
        <f t="shared" si="26"/>
        <v>3303A</v>
      </c>
      <c r="C1320" s="199" t="s">
        <v>465</v>
      </c>
      <c r="D1320" s="174">
        <v>0</v>
      </c>
      <c r="E1320" s="174">
        <v>0</v>
      </c>
      <c r="F1320" s="174">
        <v>0</v>
      </c>
      <c r="G1320" s="174">
        <v>0</v>
      </c>
      <c r="H1320" s="190">
        <v>0</v>
      </c>
      <c r="I1320" s="85"/>
    </row>
    <row r="1321" spans="1:9" ht="15.6" x14ac:dyDescent="0.3">
      <c r="A1321" s="189" t="s">
        <v>466</v>
      </c>
      <c r="B1321" s="197" t="str">
        <f t="shared" si="26"/>
        <v>3410</v>
      </c>
      <c r="C1321" s="177" t="s">
        <v>467</v>
      </c>
      <c r="D1321" s="174">
        <v>4046.05</v>
      </c>
      <c r="E1321" s="174">
        <v>0</v>
      </c>
      <c r="F1321" s="174">
        <v>4046.05</v>
      </c>
      <c r="G1321" s="174">
        <v>0</v>
      </c>
      <c r="H1321" s="190">
        <v>4046.05</v>
      </c>
      <c r="I1321" s="85"/>
    </row>
    <row r="1322" spans="1:9" ht="15.6" x14ac:dyDescent="0.3">
      <c r="A1322" s="189" t="s">
        <v>468</v>
      </c>
      <c r="B1322" s="197" t="str">
        <f t="shared" si="26"/>
        <v>3509A</v>
      </c>
      <c r="C1322" s="177" t="s">
        <v>469</v>
      </c>
      <c r="D1322" s="174">
        <v>12580.710000000001</v>
      </c>
      <c r="E1322" s="174">
        <v>0</v>
      </c>
      <c r="F1322" s="174">
        <v>12580.710000000001</v>
      </c>
      <c r="G1322" s="174">
        <v>0</v>
      </c>
      <c r="H1322" s="190">
        <v>12580.710000000001</v>
      </c>
      <c r="I1322" s="85"/>
    </row>
    <row r="1323" spans="1:9" ht="15.6" x14ac:dyDescent="0.3">
      <c r="A1323" s="189" t="s">
        <v>470</v>
      </c>
      <c r="B1323" s="197" t="str">
        <f t="shared" si="26"/>
        <v>3611</v>
      </c>
      <c r="C1323" s="177" t="s">
        <v>471</v>
      </c>
      <c r="D1323" s="174">
        <v>50192.990000000005</v>
      </c>
      <c r="E1323" s="174">
        <v>0</v>
      </c>
      <c r="F1323" s="174">
        <v>50192.990000000005</v>
      </c>
      <c r="G1323" s="174">
        <v>0</v>
      </c>
      <c r="H1323" s="190">
        <v>50192.990000000005</v>
      </c>
      <c r="I1323" s="85"/>
    </row>
    <row r="1324" spans="1:9" ht="15.6" x14ac:dyDescent="0.3">
      <c r="A1324" s="189" t="s">
        <v>472</v>
      </c>
      <c r="B1324" s="197" t="str">
        <f t="shared" si="26"/>
        <v>3730</v>
      </c>
      <c r="C1324" s="177" t="s">
        <v>473</v>
      </c>
      <c r="D1324" s="174">
        <v>15939.5</v>
      </c>
      <c r="E1324" s="174">
        <v>0</v>
      </c>
      <c r="F1324" s="174">
        <v>15939.5</v>
      </c>
      <c r="G1324" s="174">
        <v>0</v>
      </c>
      <c r="H1324" s="190">
        <v>15939.5</v>
      </c>
      <c r="I1324" s="85"/>
    </row>
    <row r="1325" spans="1:9" ht="15.6" x14ac:dyDescent="0.3">
      <c r="A1325" s="189" t="s">
        <v>474</v>
      </c>
      <c r="B1325" s="197" t="str">
        <f t="shared" si="26"/>
        <v>3831</v>
      </c>
      <c r="C1325" s="177" t="s">
        <v>475</v>
      </c>
      <c r="D1325" s="174">
        <v>19819.379999999997</v>
      </c>
      <c r="E1325" s="174">
        <v>0</v>
      </c>
      <c r="F1325" s="174">
        <v>19819.379999999997</v>
      </c>
      <c r="G1325" s="174">
        <v>0</v>
      </c>
      <c r="H1325" s="190">
        <v>19819.379999999997</v>
      </c>
      <c r="I1325" s="85"/>
    </row>
    <row r="1326" spans="1:9" ht="15.6" x14ac:dyDescent="0.3">
      <c r="A1326" s="189" t="s">
        <v>476</v>
      </c>
      <c r="B1326" s="197" t="str">
        <f t="shared" si="26"/>
        <v>3909A</v>
      </c>
      <c r="C1326" s="177" t="s">
        <v>477</v>
      </c>
      <c r="D1326" s="174">
        <v>5514.89</v>
      </c>
      <c r="E1326" s="174">
        <v>0</v>
      </c>
      <c r="F1326" s="174">
        <v>5514.89</v>
      </c>
      <c r="G1326" s="174">
        <v>0</v>
      </c>
      <c r="H1326" s="190">
        <v>5514.89</v>
      </c>
      <c r="I1326" s="85"/>
    </row>
    <row r="1327" spans="1:9" ht="15.6" x14ac:dyDescent="0.3">
      <c r="A1327" s="189" t="s">
        <v>478</v>
      </c>
      <c r="B1327" s="197" t="str">
        <f t="shared" si="26"/>
        <v>4012</v>
      </c>
      <c r="C1327" s="177" t="s">
        <v>479</v>
      </c>
      <c r="D1327" s="174">
        <v>1723178.46</v>
      </c>
      <c r="E1327" s="174">
        <v>0</v>
      </c>
      <c r="F1327" s="174">
        <v>1723178.46</v>
      </c>
      <c r="G1327" s="174">
        <v>63081.1</v>
      </c>
      <c r="H1327" s="190">
        <v>1786259.56</v>
      </c>
      <c r="I1327" s="85"/>
    </row>
    <row r="1328" spans="1:9" ht="15.6" x14ac:dyDescent="0.3">
      <c r="A1328" s="189" t="s">
        <v>478</v>
      </c>
      <c r="B1328" s="197" t="str">
        <f t="shared" si="26"/>
        <v>4033</v>
      </c>
      <c r="C1328" s="177" t="s">
        <v>480</v>
      </c>
      <c r="D1328" s="174">
        <v>121559.79999999999</v>
      </c>
      <c r="E1328" s="174">
        <v>0</v>
      </c>
      <c r="F1328" s="174">
        <v>121559.79999999999</v>
      </c>
      <c r="G1328" s="174">
        <v>0</v>
      </c>
      <c r="H1328" s="190">
        <v>121559.79999999999</v>
      </c>
      <c r="I1328" s="85"/>
    </row>
    <row r="1329" spans="1:9" ht="15.6" x14ac:dyDescent="0.3">
      <c r="A1329" s="189" t="s">
        <v>481</v>
      </c>
      <c r="B1329" s="197" t="str">
        <f t="shared" si="26"/>
        <v>4110</v>
      </c>
      <c r="C1329" s="199" t="s">
        <v>482</v>
      </c>
      <c r="D1329" s="174">
        <v>874810.91</v>
      </c>
      <c r="E1329" s="174">
        <v>0</v>
      </c>
      <c r="F1329" s="174">
        <v>874810.91</v>
      </c>
      <c r="G1329" s="174">
        <v>0</v>
      </c>
      <c r="H1329" s="190">
        <v>874810.91</v>
      </c>
      <c r="I1329" s="85"/>
    </row>
    <row r="1330" spans="1:9" ht="15.6" x14ac:dyDescent="0.3">
      <c r="A1330" s="189" t="s">
        <v>481</v>
      </c>
      <c r="B1330" s="197" t="str">
        <f t="shared" si="26"/>
        <v>4128</v>
      </c>
      <c r="C1330" s="199" t="s">
        <v>483</v>
      </c>
      <c r="D1330" s="174">
        <v>3493994.74</v>
      </c>
      <c r="E1330" s="174">
        <v>0</v>
      </c>
      <c r="F1330" s="174">
        <v>3493994.74</v>
      </c>
      <c r="G1330" s="174">
        <v>0</v>
      </c>
      <c r="H1330" s="190">
        <v>3493994.74</v>
      </c>
      <c r="I1330" s="85"/>
    </row>
    <row r="1331" spans="1:9" ht="15.6" x14ac:dyDescent="0.3">
      <c r="A1331" s="189" t="s">
        <v>481</v>
      </c>
      <c r="B1331" s="197" t="str">
        <f t="shared" si="26"/>
        <v>4125</v>
      </c>
      <c r="C1331" s="199" t="s">
        <v>484</v>
      </c>
      <c r="D1331" s="174">
        <v>0</v>
      </c>
      <c r="E1331" s="174">
        <v>0</v>
      </c>
      <c r="F1331" s="174">
        <v>0</v>
      </c>
      <c r="G1331" s="174">
        <v>0</v>
      </c>
      <c r="H1331" s="190">
        <v>0</v>
      </c>
      <c r="I1331" s="85"/>
    </row>
    <row r="1332" spans="1:9" ht="15.6" x14ac:dyDescent="0.3">
      <c r="A1332" s="189" t="s">
        <v>485</v>
      </c>
      <c r="B1332" s="197" t="str">
        <f t="shared" si="26"/>
        <v>4210</v>
      </c>
      <c r="C1332" s="199" t="s">
        <v>486</v>
      </c>
      <c r="D1332" s="174">
        <v>853729.69</v>
      </c>
      <c r="E1332" s="174">
        <v>0</v>
      </c>
      <c r="F1332" s="174">
        <v>853729.69</v>
      </c>
      <c r="G1332" s="174">
        <v>0</v>
      </c>
      <c r="H1332" s="190">
        <v>853729.69</v>
      </c>
      <c r="I1332" s="85"/>
    </row>
    <row r="1333" spans="1:9" ht="15.6" x14ac:dyDescent="0.3">
      <c r="A1333" s="189" t="s">
        <v>248</v>
      </c>
      <c r="B1333" s="197" t="str">
        <f t="shared" si="26"/>
        <v>4316</v>
      </c>
      <c r="C1333" s="199" t="s">
        <v>487</v>
      </c>
      <c r="D1333" s="174">
        <v>3567554</v>
      </c>
      <c r="E1333" s="174">
        <v>0</v>
      </c>
      <c r="F1333" s="174">
        <v>3567554</v>
      </c>
      <c r="G1333" s="174">
        <v>0</v>
      </c>
      <c r="H1333" s="190">
        <v>3567554</v>
      </c>
      <c r="I1333" s="85"/>
    </row>
    <row r="1334" spans="1:9" ht="15.6" x14ac:dyDescent="0.3">
      <c r="A1334" s="189" t="s">
        <v>248</v>
      </c>
      <c r="B1334" s="197" t="str">
        <f t="shared" si="26"/>
        <v>4325</v>
      </c>
      <c r="C1334" s="199" t="s">
        <v>488</v>
      </c>
      <c r="D1334" s="174">
        <v>0</v>
      </c>
      <c r="E1334" s="174">
        <v>0</v>
      </c>
      <c r="F1334" s="174">
        <v>0</v>
      </c>
      <c r="G1334" s="174">
        <v>0</v>
      </c>
      <c r="H1334" s="190">
        <v>0</v>
      </c>
      <c r="I1334" s="85"/>
    </row>
    <row r="1335" spans="1:9" ht="15.6" x14ac:dyDescent="0.3">
      <c r="A1335" s="189" t="s">
        <v>489</v>
      </c>
      <c r="B1335" s="197" t="str">
        <f t="shared" si="26"/>
        <v>4435</v>
      </c>
      <c r="C1335" s="199" t="s">
        <v>490</v>
      </c>
      <c r="D1335" s="174">
        <v>0</v>
      </c>
      <c r="E1335" s="174">
        <v>0</v>
      </c>
      <c r="F1335" s="174">
        <v>0</v>
      </c>
      <c r="G1335" s="174">
        <v>0</v>
      </c>
      <c r="H1335" s="190">
        <v>0</v>
      </c>
      <c r="I1335" s="85"/>
    </row>
    <row r="1336" spans="1:9" ht="15.6" x14ac:dyDescent="0.3">
      <c r="A1336" s="189" t="s">
        <v>491</v>
      </c>
      <c r="B1336" s="197" t="str">
        <f t="shared" si="26"/>
        <v>4510</v>
      </c>
      <c r="C1336" s="199" t="s">
        <v>492</v>
      </c>
      <c r="D1336" s="174">
        <v>0</v>
      </c>
      <c r="E1336" s="174">
        <v>0</v>
      </c>
      <c r="F1336" s="174">
        <v>0</v>
      </c>
      <c r="G1336" s="174">
        <v>0</v>
      </c>
      <c r="H1336" s="190">
        <v>0</v>
      </c>
      <c r="I1336" s="85"/>
    </row>
    <row r="1337" spans="1:9" ht="15.6" x14ac:dyDescent="0.3">
      <c r="A1337" s="189" t="s">
        <v>493</v>
      </c>
      <c r="B1337" s="197" t="str">
        <f t="shared" si="26"/>
        <v>4612</v>
      </c>
      <c r="C1337" s="199" t="s">
        <v>494</v>
      </c>
      <c r="D1337" s="174">
        <v>1273946.6300000001</v>
      </c>
      <c r="E1337" s="174">
        <v>0</v>
      </c>
      <c r="F1337" s="174">
        <v>1273946.6300000001</v>
      </c>
      <c r="G1337" s="174">
        <v>0</v>
      </c>
      <c r="H1337" s="190">
        <v>1273946.6300000001</v>
      </c>
      <c r="I1337" s="85"/>
    </row>
    <row r="1338" spans="1:9" ht="15.6" x14ac:dyDescent="0.3">
      <c r="A1338" s="189" t="s">
        <v>495</v>
      </c>
      <c r="B1338" s="197" t="str">
        <f t="shared" si="26"/>
        <v>4711</v>
      </c>
      <c r="C1338" s="199" t="s">
        <v>496</v>
      </c>
      <c r="D1338" s="174">
        <v>176425.23</v>
      </c>
      <c r="E1338" s="174">
        <v>0</v>
      </c>
      <c r="F1338" s="174">
        <v>176425.23</v>
      </c>
      <c r="G1338" s="174">
        <v>0</v>
      </c>
      <c r="H1338" s="190">
        <v>176425.23</v>
      </c>
      <c r="I1338" s="85"/>
    </row>
    <row r="1339" spans="1:9" ht="15.6" x14ac:dyDescent="0.3">
      <c r="A1339" s="189" t="s">
        <v>497</v>
      </c>
      <c r="B1339" s="197" t="str">
        <f t="shared" si="26"/>
        <v>4815</v>
      </c>
      <c r="C1339" s="199" t="s">
        <v>498</v>
      </c>
      <c r="D1339" s="174">
        <v>489928.85</v>
      </c>
      <c r="E1339" s="174">
        <v>0</v>
      </c>
      <c r="F1339" s="174">
        <v>489928.85</v>
      </c>
      <c r="G1339" s="174">
        <v>0</v>
      </c>
      <c r="H1339" s="190">
        <v>489928.85</v>
      </c>
      <c r="I1339" s="85"/>
    </row>
    <row r="1340" spans="1:9" ht="15.6" x14ac:dyDescent="0.3">
      <c r="A1340" s="189" t="s">
        <v>499</v>
      </c>
      <c r="B1340" s="197" t="str">
        <f t="shared" si="26"/>
        <v>4949</v>
      </c>
      <c r="C1340" s="199" t="s">
        <v>500</v>
      </c>
      <c r="D1340" s="174">
        <v>0</v>
      </c>
      <c r="E1340" s="174">
        <v>0</v>
      </c>
      <c r="F1340" s="174">
        <v>0</v>
      </c>
      <c r="G1340" s="174">
        <v>0</v>
      </c>
      <c r="H1340" s="190">
        <v>0</v>
      </c>
      <c r="I1340" s="85"/>
    </row>
    <row r="1341" spans="1:9" ht="15.6" x14ac:dyDescent="0.3">
      <c r="A1341" s="189" t="s">
        <v>501</v>
      </c>
      <c r="B1341" s="197" t="str">
        <f t="shared" si="26"/>
        <v>5019A</v>
      </c>
      <c r="C1341" s="199" t="s">
        <v>502</v>
      </c>
      <c r="D1341" s="174">
        <v>24269077.789999999</v>
      </c>
      <c r="E1341" s="174">
        <v>0</v>
      </c>
      <c r="F1341" s="174">
        <v>24269077.789999999</v>
      </c>
      <c r="G1341" s="174">
        <v>0</v>
      </c>
      <c r="H1341" s="190">
        <v>24269077.789999999</v>
      </c>
      <c r="I1341" s="85"/>
    </row>
    <row r="1342" spans="1:9" ht="15.6" x14ac:dyDescent="0.3">
      <c r="A1342" s="189" t="s">
        <v>503</v>
      </c>
      <c r="B1342" s="197" t="str">
        <f t="shared" si="26"/>
        <v>5119A</v>
      </c>
      <c r="C1342" s="199" t="s">
        <v>504</v>
      </c>
      <c r="D1342" s="174">
        <v>24662086.020000003</v>
      </c>
      <c r="E1342" s="174">
        <v>0</v>
      </c>
      <c r="F1342" s="174">
        <v>24662086.020000003</v>
      </c>
      <c r="G1342" s="174">
        <v>0</v>
      </c>
      <c r="H1342" s="190">
        <v>24662086.020000003</v>
      </c>
      <c r="I1342" s="85"/>
    </row>
    <row r="1343" spans="1:9" ht="15.6" x14ac:dyDescent="0.3">
      <c r="A1343" s="189" t="s">
        <v>505</v>
      </c>
      <c r="B1343" s="197" t="str">
        <f t="shared" si="26"/>
        <v>5219A</v>
      </c>
      <c r="C1343" s="199" t="s">
        <v>506</v>
      </c>
      <c r="D1343" s="174">
        <v>1066501.75</v>
      </c>
      <c r="E1343" s="174">
        <v>0</v>
      </c>
      <c r="F1343" s="174">
        <v>1066501.75</v>
      </c>
      <c r="G1343" s="174">
        <v>0</v>
      </c>
      <c r="H1343" s="190">
        <v>1066501.75</v>
      </c>
      <c r="I1343" s="85"/>
    </row>
    <row r="1344" spans="1:9" ht="15.6" x14ac:dyDescent="0.3">
      <c r="A1344" s="189" t="s">
        <v>507</v>
      </c>
      <c r="B1344" s="197" t="str">
        <f t="shared" si="26"/>
        <v>5319A</v>
      </c>
      <c r="C1344" s="199" t="s">
        <v>508</v>
      </c>
      <c r="D1344" s="174">
        <v>5846500.4699999997</v>
      </c>
      <c r="E1344" s="174">
        <v>0</v>
      </c>
      <c r="F1344" s="174">
        <v>5846500.4699999997</v>
      </c>
      <c r="G1344" s="174">
        <v>0</v>
      </c>
      <c r="H1344" s="190">
        <v>5846500.4699999997</v>
      </c>
      <c r="I1344" s="85"/>
    </row>
    <row r="1345" spans="1:9" ht="15.6" x14ac:dyDescent="0.3">
      <c r="A1345" s="189" t="s">
        <v>270</v>
      </c>
      <c r="B1345" s="197" t="str">
        <f t="shared" si="26"/>
        <v>5438</v>
      </c>
      <c r="C1345" s="199" t="s">
        <v>509</v>
      </c>
      <c r="D1345" s="174">
        <v>27541.89</v>
      </c>
      <c r="E1345" s="174">
        <v>0</v>
      </c>
      <c r="F1345" s="174">
        <v>27541.89</v>
      </c>
      <c r="G1345" s="174">
        <v>0</v>
      </c>
      <c r="H1345" s="190">
        <v>27541.89</v>
      </c>
      <c r="I1345" s="85"/>
    </row>
    <row r="1346" spans="1:9" ht="15.6" x14ac:dyDescent="0.3">
      <c r="A1346" s="189" t="s">
        <v>264</v>
      </c>
      <c r="B1346" s="197" t="str">
        <f t="shared" si="26"/>
        <v>5526</v>
      </c>
      <c r="C1346" s="199" t="s">
        <v>510</v>
      </c>
      <c r="D1346" s="174">
        <v>1704493.1600000001</v>
      </c>
      <c r="E1346" s="174">
        <v>0</v>
      </c>
      <c r="F1346" s="174">
        <v>1704493.1600000001</v>
      </c>
      <c r="G1346" s="174">
        <v>0</v>
      </c>
      <c r="H1346" s="190">
        <v>1704493.1600000001</v>
      </c>
      <c r="I1346" s="85"/>
    </row>
    <row r="1347" spans="1:9" ht="15.6" x14ac:dyDescent="0.3">
      <c r="A1347" s="189" t="s">
        <v>276</v>
      </c>
      <c r="B1347" s="197" t="str">
        <f t="shared" si="26"/>
        <v>5719A</v>
      </c>
      <c r="C1347" s="199" t="s">
        <v>511</v>
      </c>
      <c r="D1347" s="174">
        <v>0</v>
      </c>
      <c r="E1347" s="174">
        <v>0</v>
      </c>
      <c r="F1347" s="174">
        <v>0</v>
      </c>
      <c r="G1347" s="174">
        <v>0</v>
      </c>
      <c r="H1347" s="190">
        <v>0</v>
      </c>
      <c r="I1347" s="85"/>
    </row>
    <row r="1348" spans="1:9" ht="15.6" x14ac:dyDescent="0.3">
      <c r="A1348" s="189" t="s">
        <v>512</v>
      </c>
      <c r="B1348" s="197" t="str">
        <f t="shared" si="26"/>
        <v>5819A</v>
      </c>
      <c r="C1348" s="199" t="s">
        <v>513</v>
      </c>
      <c r="D1348" s="174">
        <v>5455371.1299999999</v>
      </c>
      <c r="E1348" s="174">
        <v>0</v>
      </c>
      <c r="F1348" s="174">
        <v>5455371.1299999999</v>
      </c>
      <c r="G1348" s="174">
        <v>0</v>
      </c>
      <c r="H1348" s="190">
        <v>5455371.1299999999</v>
      </c>
      <c r="I1348" s="85"/>
    </row>
    <row r="1349" spans="1:9" ht="15.6" x14ac:dyDescent="0.3">
      <c r="A1349" s="189" t="s">
        <v>512</v>
      </c>
      <c r="B1349" s="197" t="str">
        <f t="shared" si="26"/>
        <v>5829</v>
      </c>
      <c r="C1349" s="199" t="s">
        <v>514</v>
      </c>
      <c r="D1349" s="174">
        <v>0</v>
      </c>
      <c r="E1349" s="174">
        <v>0</v>
      </c>
      <c r="F1349" s="174">
        <v>0</v>
      </c>
      <c r="G1349" s="174">
        <v>0</v>
      </c>
      <c r="H1349" s="190">
        <v>0</v>
      </c>
      <c r="I1349" s="85"/>
    </row>
    <row r="1350" spans="1:9" ht="15.6" x14ac:dyDescent="0.3">
      <c r="A1350" s="189" t="s">
        <v>515</v>
      </c>
      <c r="B1350" s="197" t="str">
        <f t="shared" si="26"/>
        <v>5919A</v>
      </c>
      <c r="C1350" s="199" t="s">
        <v>516</v>
      </c>
      <c r="D1350" s="174">
        <v>0</v>
      </c>
      <c r="E1350" s="174">
        <v>0</v>
      </c>
      <c r="F1350" s="174">
        <v>0</v>
      </c>
      <c r="G1350" s="174">
        <v>0</v>
      </c>
      <c r="H1350" s="190">
        <v>0</v>
      </c>
      <c r="I1350" s="85"/>
    </row>
    <row r="1351" spans="1:9" ht="15.6" x14ac:dyDescent="0.3">
      <c r="A1351" s="189" t="s">
        <v>274</v>
      </c>
      <c r="B1351" s="197" t="str">
        <f t="shared" si="26"/>
        <v>6019A</v>
      </c>
      <c r="C1351" s="177" t="s">
        <v>517</v>
      </c>
      <c r="D1351" s="174">
        <v>1357799.0899999999</v>
      </c>
      <c r="E1351" s="174">
        <v>0</v>
      </c>
      <c r="F1351" s="174">
        <v>1357799.0899999999</v>
      </c>
      <c r="G1351" s="174">
        <v>0</v>
      </c>
      <c r="H1351" s="190">
        <v>1357799.0899999999</v>
      </c>
      <c r="I1351" s="85"/>
    </row>
    <row r="1352" spans="1:9" ht="15.6" x14ac:dyDescent="0.3">
      <c r="A1352" s="189" t="s">
        <v>518</v>
      </c>
      <c r="B1352" s="197" t="str">
        <f t="shared" si="26"/>
        <v>6119A</v>
      </c>
      <c r="C1352" s="177" t="s">
        <v>519</v>
      </c>
      <c r="D1352" s="174">
        <v>1383096.85</v>
      </c>
      <c r="E1352" s="174">
        <v>0</v>
      </c>
      <c r="F1352" s="174">
        <v>1383096.85</v>
      </c>
      <c r="G1352" s="174">
        <v>0</v>
      </c>
      <c r="H1352" s="190">
        <v>1383096.85</v>
      </c>
      <c r="I1352" s="85"/>
    </row>
    <row r="1353" spans="1:9" ht="15.6" x14ac:dyDescent="0.3">
      <c r="A1353" s="189" t="s">
        <v>520</v>
      </c>
      <c r="B1353" s="197" t="str">
        <f t="shared" si="26"/>
        <v>6249</v>
      </c>
      <c r="C1353" s="199" t="s">
        <v>521</v>
      </c>
      <c r="D1353" s="174">
        <v>104283.02</v>
      </c>
      <c r="E1353" s="174">
        <v>0</v>
      </c>
      <c r="F1353" s="174">
        <v>104283.02</v>
      </c>
      <c r="G1353" s="174">
        <v>0</v>
      </c>
      <c r="H1353" s="190">
        <v>104283.02</v>
      </c>
      <c r="I1353" s="85"/>
    </row>
    <row r="1354" spans="1:9" ht="15.6" x14ac:dyDescent="0.3">
      <c r="A1354" s="189" t="s">
        <v>522</v>
      </c>
      <c r="B1354" s="197" t="str">
        <f t="shared" si="26"/>
        <v>6329</v>
      </c>
      <c r="C1354" s="199" t="s">
        <v>523</v>
      </c>
      <c r="D1354" s="174">
        <v>153765.42000000001</v>
      </c>
      <c r="E1354" s="174">
        <v>0</v>
      </c>
      <c r="F1354" s="174">
        <v>153765.42000000001</v>
      </c>
      <c r="G1354" s="174">
        <v>0</v>
      </c>
      <c r="H1354" s="190">
        <v>153765.42000000001</v>
      </c>
      <c r="I1354" s="85"/>
    </row>
    <row r="1355" spans="1:9" ht="15.6" x14ac:dyDescent="0.3">
      <c r="A1355" s="189" t="s">
        <v>524</v>
      </c>
      <c r="B1355" s="197" t="str">
        <f t="shared" ref="B1355:B1387" si="27">C1355</f>
        <v>6407</v>
      </c>
      <c r="C1355" s="199" t="s">
        <v>525</v>
      </c>
      <c r="D1355" s="174">
        <v>55068.689999999995</v>
      </c>
      <c r="E1355" s="174">
        <v>0</v>
      </c>
      <c r="F1355" s="174">
        <v>55068.689999999995</v>
      </c>
      <c r="G1355" s="174">
        <v>5961675.8799999999</v>
      </c>
      <c r="H1355" s="190">
        <v>6016744.5700000003</v>
      </c>
      <c r="I1355" s="85"/>
    </row>
    <row r="1356" spans="1:9" ht="15.6" x14ac:dyDescent="0.3">
      <c r="A1356" s="189" t="s">
        <v>526</v>
      </c>
      <c r="B1356" s="197" t="str">
        <f t="shared" si="27"/>
        <v>6519A</v>
      </c>
      <c r="C1356" s="199" t="s">
        <v>527</v>
      </c>
      <c r="D1356" s="174">
        <v>0</v>
      </c>
      <c r="E1356" s="174">
        <v>0</v>
      </c>
      <c r="F1356" s="174">
        <v>0</v>
      </c>
      <c r="G1356" s="174">
        <v>0</v>
      </c>
      <c r="H1356" s="190">
        <v>0</v>
      </c>
      <c r="I1356" s="85"/>
    </row>
    <row r="1357" spans="1:9" ht="15.6" x14ac:dyDescent="0.3">
      <c r="A1357" s="189" t="s">
        <v>528</v>
      </c>
      <c r="B1357" s="197" t="str">
        <f t="shared" si="27"/>
        <v>6619A</v>
      </c>
      <c r="C1357" s="199" t="s">
        <v>529</v>
      </c>
      <c r="D1357" s="174">
        <v>64007.19</v>
      </c>
      <c r="E1357" s="174">
        <v>0</v>
      </c>
      <c r="F1357" s="174">
        <v>64007.19</v>
      </c>
      <c r="G1357" s="174">
        <v>0</v>
      </c>
      <c r="H1357" s="190">
        <v>64007.19</v>
      </c>
      <c r="I1357" s="85"/>
    </row>
    <row r="1358" spans="1:9" ht="15.6" x14ac:dyDescent="0.3">
      <c r="A1358" s="189" t="s">
        <v>530</v>
      </c>
      <c r="B1358" s="197" t="str">
        <f t="shared" si="27"/>
        <v>6709A</v>
      </c>
      <c r="C1358" s="199" t="s">
        <v>531</v>
      </c>
      <c r="D1358" s="174">
        <v>61492.94</v>
      </c>
      <c r="E1358" s="174">
        <v>0</v>
      </c>
      <c r="F1358" s="174">
        <v>61492.94</v>
      </c>
      <c r="G1358" s="174">
        <v>0</v>
      </c>
      <c r="H1358" s="190">
        <v>61492.94</v>
      </c>
      <c r="I1358" s="85"/>
    </row>
    <row r="1359" spans="1:9" ht="15.6" x14ac:dyDescent="0.3">
      <c r="A1359" s="189" t="s">
        <v>530</v>
      </c>
      <c r="B1359" s="197" t="str">
        <f t="shared" si="27"/>
        <v>6733</v>
      </c>
      <c r="C1359" s="199" t="s">
        <v>532</v>
      </c>
      <c r="D1359" s="174">
        <v>6509.34</v>
      </c>
      <c r="E1359" s="174">
        <v>0</v>
      </c>
      <c r="F1359" s="174">
        <v>6509.34</v>
      </c>
      <c r="G1359" s="174">
        <v>0</v>
      </c>
      <c r="H1359" s="190">
        <v>6509.34</v>
      </c>
      <c r="I1359" s="85"/>
    </row>
    <row r="1360" spans="1:9" ht="15.6" x14ac:dyDescent="0.3">
      <c r="A1360" s="189" t="s">
        <v>533</v>
      </c>
      <c r="B1360" s="197">
        <f t="shared" si="27"/>
        <v>6840</v>
      </c>
      <c r="C1360" s="199">
        <v>6840</v>
      </c>
      <c r="D1360" s="174">
        <v>49663.369999999995</v>
      </c>
      <c r="E1360" s="174">
        <v>0</v>
      </c>
      <c r="F1360" s="174">
        <v>49663.369999999995</v>
      </c>
      <c r="G1360" s="174">
        <v>0</v>
      </c>
      <c r="H1360" s="190">
        <v>49663.369999999995</v>
      </c>
      <c r="I1360" s="85"/>
    </row>
    <row r="1361" spans="1:9" ht="15.6" x14ac:dyDescent="0.3">
      <c r="A1361" s="189" t="s">
        <v>592</v>
      </c>
      <c r="B1361" s="197">
        <f t="shared" si="27"/>
        <v>6940</v>
      </c>
      <c r="C1361" s="199">
        <v>6940</v>
      </c>
      <c r="D1361" s="174">
        <v>0</v>
      </c>
      <c r="E1361" s="174">
        <v>0</v>
      </c>
      <c r="F1361" s="174">
        <v>0</v>
      </c>
      <c r="G1361" s="174">
        <v>0</v>
      </c>
      <c r="H1361" s="190">
        <v>0</v>
      </c>
      <c r="I1361" s="85"/>
    </row>
    <row r="1362" spans="1:9" ht="15.6" x14ac:dyDescent="0.3">
      <c r="A1362" s="189" t="s">
        <v>535</v>
      </c>
      <c r="B1362" s="197" t="str">
        <f t="shared" si="27"/>
        <v>7208</v>
      </c>
      <c r="C1362" s="199" t="s">
        <v>536</v>
      </c>
      <c r="D1362" s="174">
        <v>249031.16999999998</v>
      </c>
      <c r="E1362" s="174">
        <v>0</v>
      </c>
      <c r="F1362" s="174">
        <v>249031.16999999998</v>
      </c>
      <c r="G1362" s="174">
        <v>3046.25</v>
      </c>
      <c r="H1362" s="190">
        <v>252077.41999999998</v>
      </c>
      <c r="I1362" s="85"/>
    </row>
    <row r="1363" spans="1:9" ht="15.6" x14ac:dyDescent="0.3">
      <c r="A1363" s="189" t="s">
        <v>347</v>
      </c>
      <c r="B1363" s="197" t="str">
        <f t="shared" si="27"/>
        <v>7305A</v>
      </c>
      <c r="C1363" s="199" t="s">
        <v>537</v>
      </c>
      <c r="D1363" s="174">
        <v>0</v>
      </c>
      <c r="E1363" s="174">
        <v>0</v>
      </c>
      <c r="F1363" s="174">
        <v>0</v>
      </c>
      <c r="G1363" s="174">
        <v>0</v>
      </c>
      <c r="H1363" s="190">
        <v>0</v>
      </c>
      <c r="I1363" s="85"/>
    </row>
    <row r="1364" spans="1:9" ht="15.6" x14ac:dyDescent="0.3">
      <c r="A1364" s="189" t="s">
        <v>538</v>
      </c>
      <c r="B1364" s="197" t="str">
        <f t="shared" si="27"/>
        <v>7405A</v>
      </c>
      <c r="C1364" s="199" t="s">
        <v>539</v>
      </c>
      <c r="D1364" s="174">
        <v>1690542.35</v>
      </c>
      <c r="E1364" s="174">
        <v>0</v>
      </c>
      <c r="F1364" s="174">
        <v>1690542.35</v>
      </c>
      <c r="G1364" s="174">
        <v>0</v>
      </c>
      <c r="H1364" s="190">
        <v>1690542.35</v>
      </c>
      <c r="I1364" s="85"/>
    </row>
    <row r="1365" spans="1:9" ht="15.6" x14ac:dyDescent="0.3">
      <c r="A1365" s="189" t="s">
        <v>538</v>
      </c>
      <c r="B1365" s="197" t="str">
        <f t="shared" si="27"/>
        <v>7425</v>
      </c>
      <c r="C1365" s="199" t="s">
        <v>540</v>
      </c>
      <c r="D1365" s="174">
        <v>0</v>
      </c>
      <c r="E1365" s="174">
        <v>0</v>
      </c>
      <c r="F1365" s="174">
        <v>0</v>
      </c>
      <c r="G1365" s="174">
        <v>0</v>
      </c>
      <c r="H1365" s="190">
        <v>0</v>
      </c>
      <c r="I1365" s="85"/>
    </row>
    <row r="1366" spans="1:9" ht="15.6" x14ac:dyDescent="0.3">
      <c r="A1366" s="189" t="s">
        <v>541</v>
      </c>
      <c r="B1366" s="197" t="str">
        <f t="shared" si="27"/>
        <v>7538</v>
      </c>
      <c r="C1366" s="177" t="s">
        <v>542</v>
      </c>
      <c r="D1366" s="174">
        <v>150888.92000000001</v>
      </c>
      <c r="E1366" s="174">
        <v>0</v>
      </c>
      <c r="F1366" s="174">
        <v>150888.92000000001</v>
      </c>
      <c r="G1366" s="174">
        <v>0</v>
      </c>
      <c r="H1366" s="190">
        <v>150888.92000000001</v>
      </c>
      <c r="I1366" s="85"/>
    </row>
    <row r="1367" spans="1:9" ht="15.6" x14ac:dyDescent="0.3">
      <c r="A1367" s="189" t="s">
        <v>541</v>
      </c>
      <c r="B1367" s="197" t="str">
        <f t="shared" si="27"/>
        <v>7525</v>
      </c>
      <c r="C1367" s="177" t="s">
        <v>543</v>
      </c>
      <c r="D1367" s="174">
        <v>0</v>
      </c>
      <c r="E1367" s="174">
        <v>0</v>
      </c>
      <c r="F1367" s="174">
        <v>0</v>
      </c>
      <c r="G1367" s="174">
        <v>0</v>
      </c>
      <c r="H1367" s="190">
        <v>0</v>
      </c>
      <c r="I1367" s="85"/>
    </row>
    <row r="1368" spans="1:9" ht="15.6" x14ac:dyDescent="0.3">
      <c r="A1368" s="189" t="s">
        <v>544</v>
      </c>
      <c r="B1368" s="197" t="str">
        <f t="shared" si="27"/>
        <v>7932</v>
      </c>
      <c r="C1368" s="199" t="s">
        <v>545</v>
      </c>
      <c r="D1368" s="174">
        <v>14812.41</v>
      </c>
      <c r="E1368" s="174">
        <v>0</v>
      </c>
      <c r="F1368" s="174">
        <v>14812.41</v>
      </c>
      <c r="G1368" s="174">
        <v>0</v>
      </c>
      <c r="H1368" s="190">
        <v>14812.41</v>
      </c>
      <c r="I1368" s="85"/>
    </row>
    <row r="1369" spans="1:9" ht="15.6" x14ac:dyDescent="0.3">
      <c r="A1369" s="189" t="s">
        <v>546</v>
      </c>
      <c r="B1369" s="197">
        <f t="shared" si="27"/>
        <v>8040</v>
      </c>
      <c r="C1369" s="199">
        <v>8040</v>
      </c>
      <c r="D1369" s="174">
        <v>3774.56</v>
      </c>
      <c r="E1369" s="174">
        <v>0</v>
      </c>
      <c r="F1369" s="174">
        <v>3774.56</v>
      </c>
      <c r="G1369" s="174">
        <v>0</v>
      </c>
      <c r="H1369" s="190">
        <v>3774.56</v>
      </c>
      <c r="I1369" s="85"/>
    </row>
    <row r="1370" spans="1:9" ht="15.6" x14ac:dyDescent="0.3">
      <c r="A1370" s="189" t="s">
        <v>548</v>
      </c>
      <c r="B1370" s="197" t="str">
        <f t="shared" si="27"/>
        <v>8132</v>
      </c>
      <c r="C1370" s="199" t="s">
        <v>549</v>
      </c>
      <c r="D1370" s="174">
        <v>1375.1699999999998</v>
      </c>
      <c r="E1370" s="174">
        <v>0</v>
      </c>
      <c r="F1370" s="174">
        <v>1375.1699999999998</v>
      </c>
      <c r="G1370" s="174">
        <v>0</v>
      </c>
      <c r="H1370" s="190">
        <v>1375.1699999999998</v>
      </c>
      <c r="I1370" s="85"/>
    </row>
    <row r="1371" spans="1:9" ht="15.6" x14ac:dyDescent="0.3">
      <c r="A1371" s="189" t="s">
        <v>550</v>
      </c>
      <c r="B1371" s="197" t="str">
        <f t="shared" si="27"/>
        <v>8340</v>
      </c>
      <c r="C1371" s="199" t="s">
        <v>551</v>
      </c>
      <c r="D1371" s="174">
        <v>344</v>
      </c>
      <c r="E1371" s="174">
        <v>0</v>
      </c>
      <c r="F1371" s="174">
        <v>344</v>
      </c>
      <c r="G1371" s="174">
        <v>0</v>
      </c>
      <c r="H1371" s="190">
        <v>344</v>
      </c>
      <c r="I1371" s="85"/>
    </row>
    <row r="1372" spans="1:9" ht="15.6" x14ac:dyDescent="0.3">
      <c r="A1372" s="189" t="s">
        <v>333</v>
      </c>
      <c r="B1372" s="197" t="str">
        <f t="shared" si="27"/>
        <v>8440</v>
      </c>
      <c r="C1372" s="199" t="s">
        <v>552</v>
      </c>
      <c r="D1372" s="174">
        <v>0</v>
      </c>
      <c r="E1372" s="174">
        <v>0</v>
      </c>
      <c r="F1372" s="174">
        <v>0</v>
      </c>
      <c r="G1372" s="174">
        <v>0</v>
      </c>
      <c r="H1372" s="190">
        <v>0</v>
      </c>
      <c r="I1372" s="85"/>
    </row>
    <row r="1373" spans="1:9" ht="15.6" x14ac:dyDescent="0.3">
      <c r="A1373" s="189" t="s">
        <v>553</v>
      </c>
      <c r="B1373" s="197" t="str">
        <f t="shared" si="27"/>
        <v>8809A</v>
      </c>
      <c r="C1373" s="199" t="s">
        <v>554</v>
      </c>
      <c r="D1373" s="174">
        <v>31412.049999999996</v>
      </c>
      <c r="E1373" s="174">
        <v>0</v>
      </c>
      <c r="F1373" s="174">
        <v>31412.049999999996</v>
      </c>
      <c r="G1373" s="174">
        <v>0</v>
      </c>
      <c r="H1373" s="190">
        <v>31412.049999999996</v>
      </c>
      <c r="I1373" s="85"/>
    </row>
    <row r="1374" spans="1:9" ht="15.6" x14ac:dyDescent="0.3">
      <c r="A1374" s="189" t="s">
        <v>555</v>
      </c>
      <c r="B1374" s="197" t="str">
        <f t="shared" si="27"/>
        <v>9040</v>
      </c>
      <c r="C1374" s="177" t="s">
        <v>556</v>
      </c>
      <c r="D1374" s="174">
        <v>0</v>
      </c>
      <c r="E1374" s="174">
        <v>0</v>
      </c>
      <c r="F1374" s="174">
        <v>0</v>
      </c>
      <c r="G1374" s="174">
        <v>0</v>
      </c>
      <c r="H1374" s="190">
        <v>0</v>
      </c>
      <c r="I1374" s="85"/>
    </row>
    <row r="1375" spans="1:9" ht="15.6" x14ac:dyDescent="0.3">
      <c r="A1375" s="189" t="s">
        <v>557</v>
      </c>
      <c r="B1375" s="197" t="str">
        <f t="shared" si="27"/>
        <v>9201A</v>
      </c>
      <c r="C1375" s="177" t="s">
        <v>558</v>
      </c>
      <c r="D1375" s="174">
        <v>207170.71000000002</v>
      </c>
      <c r="E1375" s="174">
        <v>0</v>
      </c>
      <c r="F1375" s="174">
        <v>207170.71000000002</v>
      </c>
      <c r="G1375" s="174">
        <v>0</v>
      </c>
      <c r="H1375" s="190">
        <v>207170.71000000002</v>
      </c>
      <c r="I1375" s="85"/>
    </row>
    <row r="1376" spans="1:9" ht="15.6" x14ac:dyDescent="0.3">
      <c r="A1376" s="189" t="s">
        <v>559</v>
      </c>
      <c r="B1376" s="197" t="str">
        <f t="shared" si="27"/>
        <v>9301A</v>
      </c>
      <c r="C1376" s="177" t="s">
        <v>560</v>
      </c>
      <c r="D1376" s="174">
        <v>31173.21</v>
      </c>
      <c r="E1376" s="174">
        <v>0</v>
      </c>
      <c r="F1376" s="174">
        <v>31173.21</v>
      </c>
      <c r="G1376" s="174">
        <v>0</v>
      </c>
      <c r="H1376" s="190">
        <v>31173.21</v>
      </c>
      <c r="I1376" s="85"/>
    </row>
    <row r="1377" spans="1:9" ht="15.6" x14ac:dyDescent="0.3">
      <c r="A1377" s="189" t="s">
        <v>561</v>
      </c>
      <c r="B1377" s="197" t="str">
        <f t="shared" si="27"/>
        <v>9449</v>
      </c>
      <c r="C1377" s="177" t="s">
        <v>562</v>
      </c>
      <c r="D1377" s="174">
        <v>24833.39</v>
      </c>
      <c r="E1377" s="174">
        <v>0</v>
      </c>
      <c r="F1377" s="174">
        <v>24833.39</v>
      </c>
      <c r="G1377" s="174">
        <v>0</v>
      </c>
      <c r="H1377" s="190">
        <v>24833.39</v>
      </c>
      <c r="I1377" s="85"/>
    </row>
    <row r="1378" spans="1:9" ht="15.6" x14ac:dyDescent="0.3">
      <c r="A1378" s="189" t="s">
        <v>563</v>
      </c>
      <c r="B1378" s="197" t="str">
        <f t="shared" si="27"/>
        <v>9618A</v>
      </c>
      <c r="C1378" s="177" t="s">
        <v>564</v>
      </c>
      <c r="D1378" s="174">
        <v>0</v>
      </c>
      <c r="E1378" s="174">
        <v>0</v>
      </c>
      <c r="F1378" s="174">
        <v>0</v>
      </c>
      <c r="G1378" s="174">
        <v>0</v>
      </c>
      <c r="H1378" s="190">
        <v>0</v>
      </c>
      <c r="I1378" s="85"/>
    </row>
    <row r="1379" spans="1:9" ht="15.6" x14ac:dyDescent="0.3">
      <c r="A1379" s="189" t="s">
        <v>566</v>
      </c>
      <c r="B1379" s="197" t="str">
        <f t="shared" si="27"/>
        <v>9818A</v>
      </c>
      <c r="C1379" s="177" t="s">
        <v>565</v>
      </c>
      <c r="D1379" s="174">
        <v>306816781.07999998</v>
      </c>
      <c r="E1379" s="174">
        <v>-306816781.07999992</v>
      </c>
      <c r="F1379" s="174">
        <v>0</v>
      </c>
      <c r="G1379" s="174">
        <v>0</v>
      </c>
      <c r="H1379" s="190">
        <v>0</v>
      </c>
      <c r="I1379" s="85"/>
    </row>
    <row r="1380" spans="1:9" ht="15.6" x14ac:dyDescent="0.3">
      <c r="A1380" s="189" t="s">
        <v>567</v>
      </c>
      <c r="B1380" s="197" t="str">
        <f t="shared" si="27"/>
        <v>BB49</v>
      </c>
      <c r="C1380" s="177" t="s">
        <v>568</v>
      </c>
      <c r="D1380" s="174"/>
      <c r="E1380" s="174">
        <v>0</v>
      </c>
      <c r="F1380" s="174">
        <v>0</v>
      </c>
      <c r="G1380" s="174">
        <v>0</v>
      </c>
      <c r="H1380" s="190">
        <v>0</v>
      </c>
      <c r="I1380" s="85"/>
    </row>
    <row r="1381" spans="1:9" ht="15.6" x14ac:dyDescent="0.3">
      <c r="A1381" s="189" t="s">
        <v>569</v>
      </c>
      <c r="B1381" s="197" t="str">
        <f t="shared" si="27"/>
        <v>AA</v>
      </c>
      <c r="C1381" s="175" t="s">
        <v>570</v>
      </c>
      <c r="D1381" s="174" t="s">
        <v>397</v>
      </c>
      <c r="E1381" s="174">
        <v>0</v>
      </c>
      <c r="F1381" s="174">
        <v>0</v>
      </c>
      <c r="G1381" s="174">
        <v>0</v>
      </c>
      <c r="H1381" s="190">
        <v>0</v>
      </c>
      <c r="I1381" s="85"/>
    </row>
    <row r="1382" spans="1:9" ht="15.6" x14ac:dyDescent="0.3">
      <c r="A1382" s="189" t="s">
        <v>571</v>
      </c>
      <c r="B1382" s="197" t="str">
        <f t="shared" si="27"/>
        <v>BB</v>
      </c>
      <c r="C1382" s="175" t="s">
        <v>587</v>
      </c>
      <c r="D1382" s="174"/>
      <c r="E1382" s="174">
        <v>0</v>
      </c>
      <c r="F1382" s="174">
        <v>0</v>
      </c>
      <c r="G1382" s="174">
        <v>58183.919999999991</v>
      </c>
      <c r="H1382" s="190">
        <v>58183.919999999991</v>
      </c>
      <c r="I1382" s="85"/>
    </row>
    <row r="1383" spans="1:9" ht="15.6" x14ac:dyDescent="0.3">
      <c r="A1383" s="189" t="s">
        <v>572</v>
      </c>
      <c r="B1383" s="197" t="str">
        <f t="shared" si="27"/>
        <v>CC</v>
      </c>
      <c r="C1383" s="175" t="s">
        <v>588</v>
      </c>
      <c r="D1383" s="174"/>
      <c r="E1383" s="174">
        <v>0</v>
      </c>
      <c r="F1383" s="174">
        <v>0</v>
      </c>
      <c r="G1383" s="174">
        <v>19541256.899999999</v>
      </c>
      <c r="H1383" s="190">
        <v>19541256.899999999</v>
      </c>
      <c r="I1383" s="85"/>
    </row>
    <row r="1384" spans="1:9" ht="15.6" x14ac:dyDescent="0.3">
      <c r="A1384" s="189" t="s">
        <v>299</v>
      </c>
      <c r="B1384" s="197" t="str">
        <f t="shared" si="27"/>
        <v>DD</v>
      </c>
      <c r="C1384" s="175" t="s">
        <v>589</v>
      </c>
      <c r="D1384" s="174"/>
      <c r="E1384" s="174">
        <v>0</v>
      </c>
      <c r="F1384" s="174">
        <v>0</v>
      </c>
      <c r="G1384" s="174">
        <v>1399663.3</v>
      </c>
      <c r="H1384" s="190">
        <v>1399663.3</v>
      </c>
      <c r="I1384" s="85"/>
    </row>
    <row r="1385" spans="1:9" ht="15.6" x14ac:dyDescent="0.3">
      <c r="A1385" s="189" t="s">
        <v>300</v>
      </c>
      <c r="B1385" s="197" t="str">
        <f t="shared" si="27"/>
        <v>QQ</v>
      </c>
      <c r="C1385" s="177" t="s">
        <v>573</v>
      </c>
      <c r="D1385" s="174"/>
      <c r="E1385" s="174">
        <v>0</v>
      </c>
      <c r="F1385" s="174">
        <v>0</v>
      </c>
      <c r="G1385" s="174">
        <v>0</v>
      </c>
      <c r="H1385" s="190">
        <v>0</v>
      </c>
      <c r="I1385" s="85"/>
    </row>
    <row r="1386" spans="1:9" ht="15.6" x14ac:dyDescent="0.3">
      <c r="A1386" s="189" t="s">
        <v>574</v>
      </c>
      <c r="B1386" s="197" t="str">
        <f t="shared" si="27"/>
        <v>EE</v>
      </c>
      <c r="C1386" s="175" t="s">
        <v>590</v>
      </c>
      <c r="D1386" s="174"/>
      <c r="E1386" s="174">
        <v>0</v>
      </c>
      <c r="F1386" s="174">
        <v>0</v>
      </c>
      <c r="G1386" s="174">
        <v>0</v>
      </c>
      <c r="H1386" s="190">
        <v>0</v>
      </c>
      <c r="I1386" s="85"/>
    </row>
    <row r="1387" spans="1:9" ht="15.6" x14ac:dyDescent="0.3">
      <c r="A1387" s="189" t="s">
        <v>575</v>
      </c>
      <c r="B1387" s="197" t="str">
        <f t="shared" si="27"/>
        <v>RB</v>
      </c>
      <c r="C1387" s="175" t="s">
        <v>576</v>
      </c>
      <c r="D1387" s="174"/>
      <c r="E1387" s="174">
        <v>0</v>
      </c>
      <c r="F1387" s="174">
        <v>0</v>
      </c>
      <c r="G1387" s="174">
        <v>0</v>
      </c>
      <c r="H1387" s="190">
        <v>0</v>
      </c>
      <c r="I1387" s="85"/>
    </row>
    <row r="1388" spans="1:9" ht="15.6" x14ac:dyDescent="0.3">
      <c r="A1388" s="189"/>
      <c r="B1388" s="197"/>
      <c r="C1388" s="174"/>
      <c r="D1388" s="178" t="s">
        <v>577</v>
      </c>
      <c r="E1388" s="178" t="s">
        <v>577</v>
      </c>
      <c r="F1388" s="178" t="s">
        <v>577</v>
      </c>
      <c r="G1388" s="178" t="s">
        <v>577</v>
      </c>
      <c r="H1388" s="201" t="s">
        <v>577</v>
      </c>
      <c r="I1388" s="85"/>
    </row>
    <row r="1389" spans="1:9" ht="15.6" x14ac:dyDescent="0.3">
      <c r="A1389" s="189" t="s">
        <v>578</v>
      </c>
      <c r="B1389" s="197"/>
      <c r="C1389" s="195"/>
      <c r="D1389" s="174">
        <v>495458502.6099999</v>
      </c>
      <c r="E1389" s="174">
        <v>-306687605.25999993</v>
      </c>
      <c r="F1389" s="174">
        <v>188770897.3499999</v>
      </c>
      <c r="G1389" s="174">
        <v>29799903.440000001</v>
      </c>
      <c r="H1389" s="190">
        <v>218570800.7899999</v>
      </c>
      <c r="I1389" s="85"/>
    </row>
    <row r="1390" spans="1:9" ht="15.6" x14ac:dyDescent="0.3">
      <c r="A1390" s="189"/>
      <c r="B1390" s="197"/>
      <c r="C1390" s="174"/>
      <c r="D1390" s="178" t="s">
        <v>397</v>
      </c>
      <c r="E1390" s="178" t="s">
        <v>397</v>
      </c>
      <c r="F1390" s="178" t="s">
        <v>397</v>
      </c>
      <c r="G1390" s="178" t="s">
        <v>397</v>
      </c>
      <c r="H1390" s="201" t="s">
        <v>397</v>
      </c>
      <c r="I1390" s="85"/>
    </row>
    <row r="1391" spans="1:9" ht="15.6" x14ac:dyDescent="0.3">
      <c r="A1391" s="189"/>
      <c r="B1391" s="197"/>
      <c r="C1391" s="174"/>
      <c r="D1391" s="174"/>
      <c r="E1391" s="174"/>
      <c r="F1391" s="174"/>
      <c r="G1391" s="174"/>
      <c r="H1391" s="190">
        <v>218570800.7899999</v>
      </c>
      <c r="I1391" s="85"/>
    </row>
    <row r="1392" spans="1:9" ht="15.6" x14ac:dyDescent="0.3">
      <c r="A1392" s="189"/>
      <c r="B1392" s="184"/>
      <c r="C1392" s="174"/>
      <c r="D1392" s="174"/>
      <c r="E1392" s="174"/>
      <c r="F1392" s="174"/>
      <c r="G1392" s="174"/>
      <c r="H1392" s="190"/>
      <c r="I1392" s="85"/>
    </row>
    <row r="1393" spans="1:9" ht="15.6" x14ac:dyDescent="0.3">
      <c r="A1393" s="189"/>
      <c r="B1393" s="184"/>
      <c r="C1393" s="174"/>
      <c r="D1393" s="174"/>
      <c r="E1393" s="174"/>
      <c r="F1393" s="174"/>
      <c r="G1393" s="174"/>
      <c r="H1393" s="190"/>
      <c r="I1393" s="85"/>
    </row>
    <row r="1394" spans="1:9" ht="15.6" x14ac:dyDescent="0.3">
      <c r="A1394" s="189"/>
      <c r="B1394" s="184"/>
      <c r="C1394" s="174"/>
      <c r="D1394" s="174"/>
      <c r="E1394" s="174"/>
      <c r="F1394" s="174"/>
      <c r="G1394" s="174"/>
      <c r="H1394" s="190"/>
      <c r="I1394" s="85"/>
    </row>
    <row r="1395" spans="1:9" ht="15.6" x14ac:dyDescent="0.3">
      <c r="A1395" s="189"/>
      <c r="B1395" s="184"/>
      <c r="C1395" s="174"/>
      <c r="D1395" s="174"/>
      <c r="E1395" s="174"/>
      <c r="F1395" s="174"/>
      <c r="G1395" s="174"/>
      <c r="H1395" s="190"/>
      <c r="I1395" s="85"/>
    </row>
    <row r="1396" spans="1:9" ht="16.2" thickBot="1" x14ac:dyDescent="0.35">
      <c r="A1396" s="202"/>
      <c r="B1396" s="203"/>
      <c r="C1396" s="204"/>
      <c r="D1396" s="204"/>
      <c r="E1396" s="204"/>
      <c r="F1396" s="204"/>
      <c r="G1396" s="204" t="s">
        <v>579</v>
      </c>
      <c r="H1396" s="205">
        <v>0</v>
      </c>
      <c r="I1396" s="85"/>
    </row>
    <row r="1397" spans="1:9" x14ac:dyDescent="0.3">
      <c r="B1397" s="206"/>
      <c r="C1397" s="180"/>
      <c r="D1397"/>
      <c r="I1397" s="85"/>
    </row>
    <row r="1398" spans="1:9" x14ac:dyDescent="0.3">
      <c r="B1398" s="206"/>
      <c r="C1398" s="180"/>
      <c r="D1398"/>
      <c r="I1398" s="85"/>
    </row>
    <row r="1399" spans="1:9" x14ac:dyDescent="0.3">
      <c r="B1399" s="206"/>
      <c r="C1399" s="180"/>
      <c r="D1399"/>
      <c r="I1399" s="85"/>
    </row>
    <row r="1400" spans="1:9" x14ac:dyDescent="0.3">
      <c r="B1400" s="206"/>
      <c r="C1400" s="180"/>
      <c r="D1400"/>
      <c r="I1400" s="85"/>
    </row>
    <row r="1401" spans="1:9" x14ac:dyDescent="0.3">
      <c r="B1401" s="206"/>
      <c r="C1401" s="180"/>
      <c r="D1401"/>
      <c r="I1401" s="85"/>
    </row>
    <row r="1402" spans="1:9" x14ac:dyDescent="0.3">
      <c r="B1402"/>
      <c r="C1402" s="180"/>
      <c r="D1402"/>
      <c r="I1402" s="85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1326"/>
  <sheetViews>
    <sheetView workbookViewId="0">
      <selection activeCell="A3" sqref="A3"/>
    </sheetView>
  </sheetViews>
  <sheetFormatPr defaultRowHeight="14.4" x14ac:dyDescent="0.3"/>
  <cols>
    <col min="1" max="1" width="40.5546875" bestFit="1" customWidth="1"/>
    <col min="2" max="2" width="40.5546875" hidden="1" customWidth="1"/>
    <col min="3" max="3" width="9.33203125" bestFit="1" customWidth="1"/>
    <col min="4" max="4" width="62.6640625" bestFit="1" customWidth="1"/>
    <col min="5" max="5" width="27.6640625" bestFit="1" customWidth="1"/>
    <col min="6" max="8" width="18.33203125" bestFit="1" customWidth="1"/>
  </cols>
  <sheetData>
    <row r="1" spans="1:8" ht="15.6" x14ac:dyDescent="0.3">
      <c r="A1" s="150"/>
      <c r="B1" s="151"/>
      <c r="C1" s="151"/>
      <c r="D1" s="151" t="s">
        <v>394</v>
      </c>
      <c r="E1" s="151"/>
      <c r="F1" s="151"/>
      <c r="G1" s="151"/>
      <c r="H1" s="152"/>
    </row>
    <row r="2" spans="1:8" ht="15.6" x14ac:dyDescent="0.3">
      <c r="A2" s="153"/>
      <c r="B2" s="144"/>
      <c r="C2" s="144"/>
      <c r="D2" s="144" t="s">
        <v>395</v>
      </c>
      <c r="E2" s="144"/>
      <c r="F2" s="144"/>
      <c r="G2" s="144"/>
      <c r="H2" s="154"/>
    </row>
    <row r="3" spans="1:8" ht="15.6" x14ac:dyDescent="0.3">
      <c r="A3" s="153" t="s">
        <v>584</v>
      </c>
      <c r="B3" s="144"/>
      <c r="C3" s="144"/>
      <c r="D3" s="144"/>
      <c r="E3" s="149" t="s">
        <v>604</v>
      </c>
      <c r="F3" s="144"/>
      <c r="G3" s="144"/>
      <c r="H3" s="154"/>
    </row>
    <row r="4" spans="1:8" ht="15.6" x14ac:dyDescent="0.3">
      <c r="A4" s="155" t="s">
        <v>397</v>
      </c>
      <c r="B4" s="148"/>
      <c r="C4" s="156" t="s">
        <v>397</v>
      </c>
      <c r="D4" s="156" t="s">
        <v>397</v>
      </c>
      <c r="E4" s="156" t="s">
        <v>397</v>
      </c>
      <c r="F4" s="156" t="s">
        <v>397</v>
      </c>
      <c r="G4" s="156" t="s">
        <v>397</v>
      </c>
      <c r="H4" s="157" t="s">
        <v>397</v>
      </c>
    </row>
    <row r="5" spans="1:8" ht="15.6" x14ac:dyDescent="0.3">
      <c r="A5" s="153" t="s">
        <v>398</v>
      </c>
      <c r="B5" s="144"/>
      <c r="C5" s="158"/>
      <c r="D5" s="146" t="s">
        <v>185</v>
      </c>
      <c r="E5" s="146" t="s">
        <v>185</v>
      </c>
      <c r="F5" s="146" t="s">
        <v>399</v>
      </c>
      <c r="G5" s="146" t="s">
        <v>185</v>
      </c>
      <c r="H5" s="159" t="s">
        <v>400</v>
      </c>
    </row>
    <row r="6" spans="1:8" ht="15.6" x14ac:dyDescent="0.3">
      <c r="A6" s="153"/>
      <c r="B6" s="144"/>
      <c r="C6" s="158"/>
      <c r="D6" s="146" t="s">
        <v>401</v>
      </c>
      <c r="E6" s="146" t="s">
        <v>402</v>
      </c>
      <c r="F6" s="146" t="s">
        <v>402</v>
      </c>
      <c r="G6" s="146" t="s">
        <v>403</v>
      </c>
      <c r="H6" s="159" t="s">
        <v>404</v>
      </c>
    </row>
    <row r="7" spans="1:8" ht="15.6" x14ac:dyDescent="0.3">
      <c r="A7" s="153"/>
      <c r="B7" s="144"/>
      <c r="C7" s="158"/>
      <c r="D7" s="146" t="s">
        <v>405</v>
      </c>
      <c r="E7" s="146" t="s">
        <v>406</v>
      </c>
      <c r="F7" s="144"/>
      <c r="G7" s="146" t="s">
        <v>406</v>
      </c>
      <c r="H7" s="159" t="s">
        <v>407</v>
      </c>
    </row>
    <row r="8" spans="1:8" ht="15.6" x14ac:dyDescent="0.3">
      <c r="A8" s="155" t="s">
        <v>397</v>
      </c>
      <c r="B8" s="148"/>
      <c r="C8" s="156" t="s">
        <v>397</v>
      </c>
      <c r="D8" s="156" t="s">
        <v>397</v>
      </c>
      <c r="E8" s="156" t="s">
        <v>397</v>
      </c>
      <c r="F8" s="156" t="s">
        <v>397</v>
      </c>
      <c r="G8" s="156" t="s">
        <v>397</v>
      </c>
      <c r="H8" s="157" t="s">
        <v>397</v>
      </c>
    </row>
    <row r="9" spans="1:8" ht="15.6" x14ac:dyDescent="0.3">
      <c r="A9" s="153" t="s">
        <v>408</v>
      </c>
      <c r="B9" s="144" t="str">
        <f>C9</f>
        <v>00</v>
      </c>
      <c r="C9" s="160" t="s">
        <v>409</v>
      </c>
      <c r="D9" s="144"/>
      <c r="E9" s="144">
        <v>0</v>
      </c>
      <c r="F9" s="144">
        <v>0</v>
      </c>
      <c r="G9" s="144">
        <v>0</v>
      </c>
      <c r="H9" s="154">
        <v>0</v>
      </c>
    </row>
    <row r="10" spans="1:8" ht="15.6" x14ac:dyDescent="0.3">
      <c r="A10" s="153" t="s">
        <v>410</v>
      </c>
      <c r="B10" s="144" t="str">
        <f t="shared" ref="B10:B73" si="0">C10</f>
        <v>0201A</v>
      </c>
      <c r="C10" s="161" t="s">
        <v>411</v>
      </c>
      <c r="D10" s="144">
        <v>358330.83</v>
      </c>
      <c r="E10" s="144">
        <v>0</v>
      </c>
      <c r="F10" s="144">
        <v>358330.83</v>
      </c>
      <c r="G10" s="144">
        <v>0</v>
      </c>
      <c r="H10" s="154">
        <v>358330.83</v>
      </c>
    </row>
    <row r="11" spans="1:8" ht="15.6" x14ac:dyDescent="0.3">
      <c r="A11" s="153" t="s">
        <v>410</v>
      </c>
      <c r="B11" s="144" t="str">
        <f t="shared" si="0"/>
        <v>0237</v>
      </c>
      <c r="C11" s="161" t="s">
        <v>412</v>
      </c>
      <c r="D11" s="144">
        <v>1294.75</v>
      </c>
      <c r="E11" s="144">
        <v>0</v>
      </c>
      <c r="F11" s="144">
        <v>1294.75</v>
      </c>
      <c r="G11" s="144">
        <v>0</v>
      </c>
      <c r="H11" s="154">
        <v>1294.75</v>
      </c>
    </row>
    <row r="12" spans="1:8" ht="15.6" x14ac:dyDescent="0.3">
      <c r="A12" s="153" t="s">
        <v>413</v>
      </c>
      <c r="B12" s="144" t="str">
        <f t="shared" si="0"/>
        <v>0302A</v>
      </c>
      <c r="C12" s="161" t="s">
        <v>414</v>
      </c>
      <c r="D12" s="144">
        <v>0</v>
      </c>
      <c r="E12" s="144">
        <v>0</v>
      </c>
      <c r="F12" s="144">
        <v>0</v>
      </c>
      <c r="G12" s="144">
        <v>0</v>
      </c>
      <c r="H12" s="154">
        <v>0</v>
      </c>
    </row>
    <row r="13" spans="1:8" ht="15.6" x14ac:dyDescent="0.3">
      <c r="A13" s="153" t="s">
        <v>415</v>
      </c>
      <c r="B13" s="144" t="str">
        <f t="shared" si="0"/>
        <v>0410</v>
      </c>
      <c r="C13" s="161" t="s">
        <v>416</v>
      </c>
      <c r="D13" s="144">
        <v>1943.55</v>
      </c>
      <c r="E13" s="144">
        <v>0</v>
      </c>
      <c r="F13" s="144">
        <v>1943.55</v>
      </c>
      <c r="G13" s="144">
        <v>0</v>
      </c>
      <c r="H13" s="154">
        <v>1943.55</v>
      </c>
    </row>
    <row r="14" spans="1:8" ht="15.6" x14ac:dyDescent="0.3">
      <c r="A14" s="153" t="s">
        <v>417</v>
      </c>
      <c r="B14" s="144" t="str">
        <f t="shared" si="0"/>
        <v>0519A</v>
      </c>
      <c r="C14" s="147" t="s">
        <v>418</v>
      </c>
      <c r="D14" s="144">
        <v>0</v>
      </c>
      <c r="E14" s="144">
        <v>0</v>
      </c>
      <c r="F14" s="144">
        <v>0</v>
      </c>
      <c r="G14" s="144">
        <v>0</v>
      </c>
      <c r="H14" s="154">
        <v>0</v>
      </c>
    </row>
    <row r="15" spans="1:8" ht="15.6" x14ac:dyDescent="0.3">
      <c r="A15" s="153" t="s">
        <v>419</v>
      </c>
      <c r="B15" s="144" t="str">
        <f t="shared" si="0"/>
        <v>0602A</v>
      </c>
      <c r="C15" s="161" t="s">
        <v>420</v>
      </c>
      <c r="D15" s="144">
        <v>0</v>
      </c>
      <c r="E15" s="144">
        <v>0</v>
      </c>
      <c r="F15" s="144">
        <v>0</v>
      </c>
      <c r="G15" s="144">
        <v>0</v>
      </c>
      <c r="H15" s="154">
        <v>0</v>
      </c>
    </row>
    <row r="16" spans="1:8" ht="15.6" x14ac:dyDescent="0.3">
      <c r="A16" s="153" t="s">
        <v>421</v>
      </c>
      <c r="B16" s="144" t="str">
        <f t="shared" si="0"/>
        <v>0719A</v>
      </c>
      <c r="C16" s="147" t="s">
        <v>422</v>
      </c>
      <c r="D16" s="144">
        <v>0</v>
      </c>
      <c r="E16" s="144">
        <v>0</v>
      </c>
      <c r="F16" s="144">
        <v>0</v>
      </c>
      <c r="G16" s="144">
        <v>0</v>
      </c>
      <c r="H16" s="154">
        <v>0</v>
      </c>
    </row>
    <row r="17" spans="1:8" ht="15.6" x14ac:dyDescent="0.3">
      <c r="A17" s="153" t="s">
        <v>423</v>
      </c>
      <c r="B17" s="144" t="str">
        <f t="shared" si="0"/>
        <v>0802A</v>
      </c>
      <c r="C17" s="147" t="s">
        <v>424</v>
      </c>
      <c r="D17" s="144">
        <v>0</v>
      </c>
      <c r="E17" s="144">
        <v>0</v>
      </c>
      <c r="F17" s="144">
        <v>0</v>
      </c>
      <c r="G17" s="144">
        <v>0</v>
      </c>
      <c r="H17" s="154">
        <v>0</v>
      </c>
    </row>
    <row r="18" spans="1:8" ht="15.6" x14ac:dyDescent="0.3">
      <c r="A18" s="153" t="s">
        <v>605</v>
      </c>
      <c r="B18" s="144" t="str">
        <f t="shared" si="0"/>
        <v>1010</v>
      </c>
      <c r="C18" s="162" t="s">
        <v>428</v>
      </c>
      <c r="D18" s="144">
        <v>0</v>
      </c>
      <c r="E18" s="144">
        <v>0</v>
      </c>
      <c r="F18" s="144">
        <v>0</v>
      </c>
      <c r="G18" s="144">
        <v>0</v>
      </c>
      <c r="H18" s="154">
        <v>0</v>
      </c>
    </row>
    <row r="19" spans="1:8" ht="15.6" x14ac:dyDescent="0.3">
      <c r="A19" s="153" t="s">
        <v>429</v>
      </c>
      <c r="B19" s="144" t="str">
        <f t="shared" si="0"/>
        <v>1206A</v>
      </c>
      <c r="C19" s="161" t="s">
        <v>430</v>
      </c>
      <c r="D19" s="144">
        <v>76182.95</v>
      </c>
      <c r="E19" s="144">
        <v>0</v>
      </c>
      <c r="F19" s="144">
        <v>76182.95</v>
      </c>
      <c r="G19" s="144">
        <v>0</v>
      </c>
      <c r="H19" s="154">
        <v>76182.95</v>
      </c>
    </row>
    <row r="20" spans="1:8" ht="15.6" x14ac:dyDescent="0.3">
      <c r="A20" s="153" t="s">
        <v>429</v>
      </c>
      <c r="B20" s="144" t="str">
        <f t="shared" si="0"/>
        <v>1236</v>
      </c>
      <c r="C20" s="161" t="s">
        <v>431</v>
      </c>
      <c r="D20" s="144">
        <v>55752.639999999999</v>
      </c>
      <c r="E20" s="144">
        <v>0</v>
      </c>
      <c r="F20" s="144">
        <v>55752.639999999999</v>
      </c>
      <c r="G20" s="144">
        <v>0</v>
      </c>
      <c r="H20" s="154">
        <v>55752.639999999999</v>
      </c>
    </row>
    <row r="21" spans="1:8" ht="15.6" x14ac:dyDescent="0.3">
      <c r="A21" s="153" t="s">
        <v>432</v>
      </c>
      <c r="B21" s="144" t="str">
        <f t="shared" si="0"/>
        <v>1310</v>
      </c>
      <c r="C21" s="161" t="s">
        <v>433</v>
      </c>
      <c r="D21" s="144">
        <v>0</v>
      </c>
      <c r="E21" s="144">
        <v>0</v>
      </c>
      <c r="F21" s="144">
        <v>0</v>
      </c>
      <c r="G21" s="144">
        <v>0</v>
      </c>
      <c r="H21" s="154">
        <v>0</v>
      </c>
    </row>
    <row r="22" spans="1:8" ht="15.6" x14ac:dyDescent="0.3">
      <c r="A22" s="153" t="s">
        <v>21</v>
      </c>
      <c r="B22" s="144" t="str">
        <f t="shared" si="0"/>
        <v>1524A</v>
      </c>
      <c r="C22" s="161" t="s">
        <v>434</v>
      </c>
      <c r="D22" s="144">
        <v>84280</v>
      </c>
      <c r="E22" s="144">
        <v>0</v>
      </c>
      <c r="F22" s="144">
        <v>84280</v>
      </c>
      <c r="G22" s="144">
        <v>0</v>
      </c>
      <c r="H22" s="154">
        <v>84280</v>
      </c>
    </row>
    <row r="23" spans="1:8" ht="15.6" x14ac:dyDescent="0.3">
      <c r="A23" s="153" t="s">
        <v>284</v>
      </c>
      <c r="B23" s="144" t="str">
        <f t="shared" si="0"/>
        <v>1649</v>
      </c>
      <c r="C23" s="147" t="s">
        <v>435</v>
      </c>
      <c r="D23" s="144">
        <v>0</v>
      </c>
      <c r="E23" s="144">
        <v>0</v>
      </c>
      <c r="F23" s="144">
        <v>0</v>
      </c>
      <c r="G23" s="144">
        <v>0</v>
      </c>
      <c r="H23" s="154">
        <v>0</v>
      </c>
    </row>
    <row r="24" spans="1:8" ht="15.6" x14ac:dyDescent="0.3">
      <c r="A24" s="163" t="s">
        <v>436</v>
      </c>
      <c r="B24" s="144" t="str">
        <f t="shared" si="0"/>
        <v>1710</v>
      </c>
      <c r="C24" s="147" t="s">
        <v>437</v>
      </c>
      <c r="D24" s="144">
        <v>0</v>
      </c>
      <c r="E24" s="144">
        <v>0</v>
      </c>
      <c r="F24" s="144">
        <v>0</v>
      </c>
      <c r="G24" s="144">
        <v>0</v>
      </c>
      <c r="H24" s="154">
        <v>0</v>
      </c>
    </row>
    <row r="25" spans="1:8" ht="15.6" x14ac:dyDescent="0.3">
      <c r="A25" s="163" t="s">
        <v>329</v>
      </c>
      <c r="B25" s="144" t="str">
        <f t="shared" si="0"/>
        <v>1841</v>
      </c>
      <c r="C25" s="147" t="s">
        <v>439</v>
      </c>
      <c r="D25" s="144">
        <v>0</v>
      </c>
      <c r="E25" s="144">
        <v>0</v>
      </c>
      <c r="F25" s="144">
        <v>0</v>
      </c>
      <c r="G25" s="144">
        <v>0</v>
      </c>
      <c r="H25" s="154">
        <v>0</v>
      </c>
    </row>
    <row r="26" spans="1:8" ht="15.6" x14ac:dyDescent="0.3">
      <c r="A26" s="153" t="s">
        <v>440</v>
      </c>
      <c r="B26" s="144" t="str">
        <f t="shared" si="0"/>
        <v>2024A</v>
      </c>
      <c r="C26" s="147" t="s">
        <v>441</v>
      </c>
      <c r="D26" s="144">
        <v>254.12</v>
      </c>
      <c r="E26" s="144">
        <v>0</v>
      </c>
      <c r="F26" s="144">
        <v>254.12</v>
      </c>
      <c r="G26" s="144">
        <v>0</v>
      </c>
      <c r="H26" s="154">
        <v>254.12</v>
      </c>
    </row>
    <row r="27" spans="1:8" ht="15.6" x14ac:dyDescent="0.3">
      <c r="A27" s="153" t="s">
        <v>442</v>
      </c>
      <c r="B27" s="144" t="str">
        <f t="shared" si="0"/>
        <v>2124A</v>
      </c>
      <c r="C27" s="147" t="s">
        <v>443</v>
      </c>
      <c r="D27" s="144">
        <v>0</v>
      </c>
      <c r="E27" s="144">
        <v>0</v>
      </c>
      <c r="F27" s="144">
        <v>0</v>
      </c>
      <c r="G27" s="144">
        <v>0</v>
      </c>
      <c r="H27" s="154">
        <v>0</v>
      </c>
    </row>
    <row r="28" spans="1:8" ht="15.6" x14ac:dyDescent="0.3">
      <c r="A28" s="153" t="s">
        <v>444</v>
      </c>
      <c r="B28" s="144" t="str">
        <f t="shared" si="0"/>
        <v>2249</v>
      </c>
      <c r="C28" s="147" t="s">
        <v>445</v>
      </c>
      <c r="D28" s="144">
        <v>326249.07</v>
      </c>
      <c r="E28" s="144">
        <v>0</v>
      </c>
      <c r="F28" s="144">
        <v>326249.07</v>
      </c>
      <c r="G28" s="144">
        <v>0</v>
      </c>
      <c r="H28" s="154">
        <v>326249.07</v>
      </c>
    </row>
    <row r="29" spans="1:8" ht="15.6" x14ac:dyDescent="0.3">
      <c r="A29" s="153" t="s">
        <v>446</v>
      </c>
      <c r="B29" s="144" t="str">
        <f t="shared" si="0"/>
        <v>2339</v>
      </c>
      <c r="C29" s="147" t="s">
        <v>447</v>
      </c>
      <c r="D29" s="144">
        <v>93.1</v>
      </c>
      <c r="E29" s="144">
        <v>0</v>
      </c>
      <c r="F29" s="144">
        <v>93.1</v>
      </c>
      <c r="G29" s="144">
        <v>0</v>
      </c>
      <c r="H29" s="154">
        <v>93.1</v>
      </c>
    </row>
    <row r="30" spans="1:8" ht="15.6" x14ac:dyDescent="0.3">
      <c r="A30" s="153" t="s">
        <v>448</v>
      </c>
      <c r="B30" s="144" t="str">
        <f t="shared" si="0"/>
        <v>2449</v>
      </c>
      <c r="C30" s="147" t="s">
        <v>449</v>
      </c>
      <c r="D30" s="144">
        <v>0</v>
      </c>
      <c r="E30" s="144">
        <v>0</v>
      </c>
      <c r="F30" s="144">
        <v>0</v>
      </c>
      <c r="G30" s="144">
        <v>0</v>
      </c>
      <c r="H30" s="154">
        <v>0</v>
      </c>
    </row>
    <row r="31" spans="1:8" ht="15.6" x14ac:dyDescent="0.3">
      <c r="A31" s="153" t="s">
        <v>450</v>
      </c>
      <c r="B31" s="144" t="str">
        <f t="shared" si="0"/>
        <v>2503A</v>
      </c>
      <c r="C31" s="161" t="s">
        <v>451</v>
      </c>
      <c r="D31" s="144">
        <v>0</v>
      </c>
      <c r="E31" s="144">
        <v>0</v>
      </c>
      <c r="F31" s="144">
        <v>0</v>
      </c>
      <c r="G31" s="144">
        <v>0</v>
      </c>
      <c r="H31" s="154">
        <v>0</v>
      </c>
    </row>
    <row r="32" spans="1:8" ht="15.6" x14ac:dyDescent="0.3">
      <c r="A32" s="153" t="s">
        <v>452</v>
      </c>
      <c r="B32" s="144" t="str">
        <f t="shared" si="0"/>
        <v>2604A</v>
      </c>
      <c r="C32" s="161" t="s">
        <v>453</v>
      </c>
      <c r="D32" s="144">
        <v>0</v>
      </c>
      <c r="E32" s="144">
        <v>0</v>
      </c>
      <c r="F32" s="144">
        <v>0</v>
      </c>
      <c r="G32" s="144">
        <v>0</v>
      </c>
      <c r="H32" s="154">
        <v>0</v>
      </c>
    </row>
    <row r="33" spans="1:8" ht="15.6" x14ac:dyDescent="0.3">
      <c r="A33" s="153" t="s">
        <v>454</v>
      </c>
      <c r="B33" s="144" t="str">
        <f t="shared" si="0"/>
        <v>2703A</v>
      </c>
      <c r="C33" s="147" t="s">
        <v>455</v>
      </c>
      <c r="D33" s="144">
        <v>2106782.9699999997</v>
      </c>
      <c r="E33" s="144">
        <v>0</v>
      </c>
      <c r="F33" s="144">
        <v>2106782.9699999997</v>
      </c>
      <c r="G33" s="144">
        <v>0</v>
      </c>
      <c r="H33" s="154">
        <v>2106782.9699999997</v>
      </c>
    </row>
    <row r="34" spans="1:8" ht="15.6" x14ac:dyDescent="0.3">
      <c r="A34" s="153" t="s">
        <v>456</v>
      </c>
      <c r="B34" s="144" t="str">
        <f t="shared" si="0"/>
        <v>2824A</v>
      </c>
      <c r="C34" s="147" t="s">
        <v>457</v>
      </c>
      <c r="D34" s="144">
        <v>0</v>
      </c>
      <c r="E34" s="144">
        <v>0</v>
      </c>
      <c r="F34" s="144">
        <v>0</v>
      </c>
      <c r="G34" s="144">
        <v>0</v>
      </c>
      <c r="H34" s="154">
        <v>0</v>
      </c>
    </row>
    <row r="35" spans="1:8" ht="15.6" x14ac:dyDescent="0.3">
      <c r="A35" s="153" t="s">
        <v>458</v>
      </c>
      <c r="B35" s="144" t="str">
        <f t="shared" si="0"/>
        <v>2934</v>
      </c>
      <c r="C35" s="161" t="s">
        <v>459</v>
      </c>
      <c r="D35" s="144">
        <v>64.98</v>
      </c>
      <c r="E35" s="144">
        <v>0</v>
      </c>
      <c r="F35" s="144">
        <v>64.98</v>
      </c>
      <c r="G35" s="144">
        <v>0</v>
      </c>
      <c r="H35" s="154">
        <v>64.98</v>
      </c>
    </row>
    <row r="36" spans="1:8" ht="15.6" x14ac:dyDescent="0.3">
      <c r="A36" s="153" t="s">
        <v>460</v>
      </c>
      <c r="B36" s="144" t="str">
        <f t="shared" si="0"/>
        <v>3049</v>
      </c>
      <c r="C36" s="161" t="s">
        <v>461</v>
      </c>
      <c r="D36" s="144">
        <v>15.63</v>
      </c>
      <c r="E36" s="144">
        <v>0</v>
      </c>
      <c r="F36" s="144">
        <v>15.63</v>
      </c>
      <c r="G36" s="144">
        <v>0</v>
      </c>
      <c r="H36" s="154">
        <v>15.63</v>
      </c>
    </row>
    <row r="37" spans="1:8" ht="15.6" x14ac:dyDescent="0.3">
      <c r="A37" s="153" t="s">
        <v>462</v>
      </c>
      <c r="B37" s="144" t="str">
        <f t="shared" si="0"/>
        <v>3215</v>
      </c>
      <c r="C37" s="147" t="s">
        <v>463</v>
      </c>
      <c r="D37" s="144">
        <v>0</v>
      </c>
      <c r="E37" s="144">
        <v>0</v>
      </c>
      <c r="F37" s="144">
        <v>0</v>
      </c>
      <c r="G37" s="144">
        <v>0</v>
      </c>
      <c r="H37" s="154">
        <v>0</v>
      </c>
    </row>
    <row r="38" spans="1:8" ht="15.6" x14ac:dyDescent="0.3">
      <c r="A38" s="153" t="s">
        <v>464</v>
      </c>
      <c r="B38" s="144" t="str">
        <f t="shared" si="0"/>
        <v>3303A</v>
      </c>
      <c r="C38" s="161" t="s">
        <v>465</v>
      </c>
      <c r="D38" s="144">
        <v>0</v>
      </c>
      <c r="E38" s="144">
        <v>0</v>
      </c>
      <c r="F38" s="144">
        <v>0</v>
      </c>
      <c r="G38" s="144">
        <v>0</v>
      </c>
      <c r="H38" s="154">
        <v>0</v>
      </c>
    </row>
    <row r="39" spans="1:8" ht="15.6" x14ac:dyDescent="0.3">
      <c r="A39" s="153" t="s">
        <v>466</v>
      </c>
      <c r="B39" s="144" t="str">
        <f t="shared" si="0"/>
        <v>3410</v>
      </c>
      <c r="C39" s="147" t="s">
        <v>467</v>
      </c>
      <c r="D39" s="144">
        <v>0</v>
      </c>
      <c r="E39" s="144">
        <v>0</v>
      </c>
      <c r="F39" s="144">
        <v>0</v>
      </c>
      <c r="G39" s="144">
        <v>0</v>
      </c>
      <c r="H39" s="154">
        <v>0</v>
      </c>
    </row>
    <row r="40" spans="1:8" ht="15.6" x14ac:dyDescent="0.3">
      <c r="A40" s="153" t="s">
        <v>468</v>
      </c>
      <c r="B40" s="144" t="str">
        <f t="shared" si="0"/>
        <v>3509A</v>
      </c>
      <c r="C40" s="147" t="s">
        <v>469</v>
      </c>
      <c r="D40" s="144">
        <v>0</v>
      </c>
      <c r="E40" s="144">
        <v>0</v>
      </c>
      <c r="F40" s="144">
        <v>0</v>
      </c>
      <c r="G40" s="144">
        <v>0</v>
      </c>
      <c r="H40" s="154">
        <v>0</v>
      </c>
    </row>
    <row r="41" spans="1:8" ht="15.6" x14ac:dyDescent="0.3">
      <c r="A41" s="153" t="s">
        <v>470</v>
      </c>
      <c r="B41" s="144" t="str">
        <f t="shared" si="0"/>
        <v>3611</v>
      </c>
      <c r="C41" s="147" t="s">
        <v>471</v>
      </c>
      <c r="D41" s="144">
        <v>792.93999999999994</v>
      </c>
      <c r="E41" s="144">
        <v>0</v>
      </c>
      <c r="F41" s="144">
        <v>792.93999999999994</v>
      </c>
      <c r="G41" s="144">
        <v>0</v>
      </c>
      <c r="H41" s="154">
        <v>792.93999999999994</v>
      </c>
    </row>
    <row r="42" spans="1:8" ht="15.6" x14ac:dyDescent="0.3">
      <c r="A42" s="153" t="s">
        <v>472</v>
      </c>
      <c r="B42" s="144" t="str">
        <f t="shared" si="0"/>
        <v>3730</v>
      </c>
      <c r="C42" s="147" t="s">
        <v>473</v>
      </c>
      <c r="D42" s="144">
        <v>0</v>
      </c>
      <c r="E42" s="144">
        <v>0</v>
      </c>
      <c r="F42" s="144">
        <v>0</v>
      </c>
      <c r="G42" s="144">
        <v>0</v>
      </c>
      <c r="H42" s="154">
        <v>0</v>
      </c>
    </row>
    <row r="43" spans="1:8" ht="15.6" x14ac:dyDescent="0.3">
      <c r="A43" s="153" t="s">
        <v>474</v>
      </c>
      <c r="B43" s="144" t="str">
        <f t="shared" si="0"/>
        <v>3831</v>
      </c>
      <c r="C43" s="147" t="s">
        <v>475</v>
      </c>
      <c r="D43" s="144">
        <v>0</v>
      </c>
      <c r="E43" s="144">
        <v>0</v>
      </c>
      <c r="F43" s="144">
        <v>0</v>
      </c>
      <c r="G43" s="144">
        <v>0</v>
      </c>
      <c r="H43" s="154">
        <v>0</v>
      </c>
    </row>
    <row r="44" spans="1:8" ht="15.6" x14ac:dyDescent="0.3">
      <c r="A44" s="153" t="s">
        <v>476</v>
      </c>
      <c r="B44" s="144" t="str">
        <f t="shared" si="0"/>
        <v>3909A</v>
      </c>
      <c r="C44" s="147" t="s">
        <v>477</v>
      </c>
      <c r="D44" s="144">
        <v>0</v>
      </c>
      <c r="E44" s="144">
        <v>0</v>
      </c>
      <c r="F44" s="144">
        <v>0</v>
      </c>
      <c r="G44" s="144">
        <v>0</v>
      </c>
      <c r="H44" s="154">
        <v>0</v>
      </c>
    </row>
    <row r="45" spans="1:8" ht="15.6" x14ac:dyDescent="0.3">
      <c r="A45" s="153" t="s">
        <v>478</v>
      </c>
      <c r="B45" s="144" t="str">
        <f t="shared" si="0"/>
        <v>4012</v>
      </c>
      <c r="C45" s="147" t="s">
        <v>479</v>
      </c>
      <c r="D45" s="144">
        <v>1295.67</v>
      </c>
      <c r="E45" s="144">
        <v>0</v>
      </c>
      <c r="F45" s="144">
        <v>1295.67</v>
      </c>
      <c r="G45" s="144">
        <v>0</v>
      </c>
      <c r="H45" s="154">
        <v>1295.67</v>
      </c>
    </row>
    <row r="46" spans="1:8" ht="15.6" x14ac:dyDescent="0.3">
      <c r="A46" s="153" t="s">
        <v>478</v>
      </c>
      <c r="B46" s="144" t="str">
        <f t="shared" si="0"/>
        <v>4033</v>
      </c>
      <c r="C46" s="147" t="s">
        <v>480</v>
      </c>
      <c r="D46" s="144">
        <v>292.90000000000003</v>
      </c>
      <c r="E46" s="144">
        <v>0</v>
      </c>
      <c r="F46" s="144">
        <v>292.90000000000003</v>
      </c>
      <c r="G46" s="144">
        <v>0</v>
      </c>
      <c r="H46" s="154">
        <v>292.90000000000003</v>
      </c>
    </row>
    <row r="47" spans="1:8" ht="15.6" x14ac:dyDescent="0.3">
      <c r="A47" s="153" t="s">
        <v>481</v>
      </c>
      <c r="B47" s="144" t="str">
        <f t="shared" si="0"/>
        <v>4110</v>
      </c>
      <c r="C47" s="161" t="s">
        <v>482</v>
      </c>
      <c r="D47" s="144">
        <v>1150.92</v>
      </c>
      <c r="E47" s="144">
        <v>0</v>
      </c>
      <c r="F47" s="144">
        <v>1150.92</v>
      </c>
      <c r="G47" s="144">
        <v>0</v>
      </c>
      <c r="H47" s="154">
        <v>1150.92</v>
      </c>
    </row>
    <row r="48" spans="1:8" ht="15.6" x14ac:dyDescent="0.3">
      <c r="A48" s="153" t="s">
        <v>481</v>
      </c>
      <c r="B48" s="144" t="str">
        <f t="shared" si="0"/>
        <v>4128</v>
      </c>
      <c r="C48" s="161" t="s">
        <v>483</v>
      </c>
      <c r="D48" s="144">
        <v>2411682.11</v>
      </c>
      <c r="E48" s="144">
        <v>0</v>
      </c>
      <c r="F48" s="144">
        <v>2411682.11</v>
      </c>
      <c r="G48" s="144">
        <v>0</v>
      </c>
      <c r="H48" s="154">
        <v>2411682.11</v>
      </c>
    </row>
    <row r="49" spans="1:8" ht="15.6" x14ac:dyDescent="0.3">
      <c r="A49" s="153" t="s">
        <v>481</v>
      </c>
      <c r="B49" s="144" t="str">
        <f t="shared" si="0"/>
        <v>4125</v>
      </c>
      <c r="C49" s="164" t="s">
        <v>484</v>
      </c>
      <c r="D49" s="144">
        <v>0</v>
      </c>
      <c r="E49" s="144">
        <v>0</v>
      </c>
      <c r="F49" s="144">
        <v>0</v>
      </c>
      <c r="G49" s="144">
        <v>0</v>
      </c>
      <c r="H49" s="154">
        <v>0</v>
      </c>
    </row>
    <row r="50" spans="1:8" ht="15.6" x14ac:dyDescent="0.3">
      <c r="A50" s="153" t="s">
        <v>485</v>
      </c>
      <c r="B50" s="144" t="str">
        <f t="shared" si="0"/>
        <v>4210</v>
      </c>
      <c r="C50" s="161" t="s">
        <v>486</v>
      </c>
      <c r="D50" s="144">
        <v>174.79</v>
      </c>
      <c r="E50" s="144">
        <v>0</v>
      </c>
      <c r="F50" s="144">
        <v>174.79</v>
      </c>
      <c r="G50" s="144">
        <v>0</v>
      </c>
      <c r="H50" s="154">
        <v>174.79</v>
      </c>
    </row>
    <row r="51" spans="1:8" ht="15.6" x14ac:dyDescent="0.3">
      <c r="A51" s="153" t="s">
        <v>248</v>
      </c>
      <c r="B51" s="144" t="str">
        <f t="shared" si="0"/>
        <v>4316</v>
      </c>
      <c r="C51" s="161" t="s">
        <v>487</v>
      </c>
      <c r="D51" s="144">
        <v>2053396.4599999997</v>
      </c>
      <c r="E51" s="144">
        <v>0</v>
      </c>
      <c r="F51" s="144">
        <v>2053396.4599999997</v>
      </c>
      <c r="G51" s="144">
        <v>0</v>
      </c>
      <c r="H51" s="154">
        <v>2053396.4599999997</v>
      </c>
    </row>
    <row r="52" spans="1:8" ht="15.6" x14ac:dyDescent="0.3">
      <c r="A52" s="153" t="s">
        <v>248</v>
      </c>
      <c r="B52" s="144" t="str">
        <f t="shared" si="0"/>
        <v>4325</v>
      </c>
      <c r="C52" s="164" t="s">
        <v>488</v>
      </c>
      <c r="D52" s="144">
        <v>0</v>
      </c>
      <c r="E52" s="144">
        <v>0</v>
      </c>
      <c r="F52" s="144">
        <v>0</v>
      </c>
      <c r="G52" s="144">
        <v>0</v>
      </c>
      <c r="H52" s="154">
        <v>0</v>
      </c>
    </row>
    <row r="53" spans="1:8" ht="15.6" x14ac:dyDescent="0.3">
      <c r="A53" s="153" t="s">
        <v>489</v>
      </c>
      <c r="B53" s="144" t="str">
        <f t="shared" si="0"/>
        <v>4435</v>
      </c>
      <c r="C53" s="161" t="s">
        <v>490</v>
      </c>
      <c r="D53" s="144">
        <v>0</v>
      </c>
      <c r="E53" s="144">
        <v>0</v>
      </c>
      <c r="F53" s="144">
        <v>0</v>
      </c>
      <c r="G53" s="144">
        <v>0</v>
      </c>
      <c r="H53" s="154">
        <v>0</v>
      </c>
    </row>
    <row r="54" spans="1:8" ht="15.6" x14ac:dyDescent="0.3">
      <c r="A54" s="153" t="s">
        <v>491</v>
      </c>
      <c r="B54" s="144" t="str">
        <f t="shared" si="0"/>
        <v>4510</v>
      </c>
      <c r="C54" s="161" t="s">
        <v>492</v>
      </c>
      <c r="D54" s="144">
        <v>0</v>
      </c>
      <c r="E54" s="144">
        <v>0</v>
      </c>
      <c r="F54" s="144">
        <v>0</v>
      </c>
      <c r="G54" s="144">
        <v>0</v>
      </c>
      <c r="H54" s="154">
        <v>0</v>
      </c>
    </row>
    <row r="55" spans="1:8" ht="15.6" x14ac:dyDescent="0.3">
      <c r="A55" s="153" t="s">
        <v>493</v>
      </c>
      <c r="B55" s="144" t="str">
        <f t="shared" si="0"/>
        <v>4612</v>
      </c>
      <c r="C55" s="161" t="s">
        <v>494</v>
      </c>
      <c r="D55" s="144">
        <v>7381.6900000000005</v>
      </c>
      <c r="E55" s="144">
        <v>0</v>
      </c>
      <c r="F55" s="144">
        <v>7381.6900000000005</v>
      </c>
      <c r="G55" s="144">
        <v>0</v>
      </c>
      <c r="H55" s="154">
        <v>7381.6900000000005</v>
      </c>
    </row>
    <row r="56" spans="1:8" ht="15.6" x14ac:dyDescent="0.3">
      <c r="A56" s="153" t="s">
        <v>495</v>
      </c>
      <c r="B56" s="144" t="str">
        <f t="shared" si="0"/>
        <v>4711</v>
      </c>
      <c r="C56" s="161" t="s">
        <v>496</v>
      </c>
      <c r="D56" s="144">
        <v>1868.31</v>
      </c>
      <c r="E56" s="144">
        <v>0</v>
      </c>
      <c r="F56" s="144">
        <v>1868.31</v>
      </c>
      <c r="G56" s="144">
        <v>0</v>
      </c>
      <c r="H56" s="154">
        <v>1868.31</v>
      </c>
    </row>
    <row r="57" spans="1:8" ht="15.6" x14ac:dyDescent="0.3">
      <c r="A57" s="153" t="s">
        <v>497</v>
      </c>
      <c r="B57" s="144" t="str">
        <f t="shared" si="0"/>
        <v>4815</v>
      </c>
      <c r="C57" s="161" t="s">
        <v>498</v>
      </c>
      <c r="D57" s="144">
        <v>5643.54</v>
      </c>
      <c r="E57" s="144">
        <v>0</v>
      </c>
      <c r="F57" s="144">
        <v>5643.54</v>
      </c>
      <c r="G57" s="144">
        <v>0</v>
      </c>
      <c r="H57" s="154">
        <v>5643.54</v>
      </c>
    </row>
    <row r="58" spans="1:8" ht="15.6" x14ac:dyDescent="0.3">
      <c r="A58" s="153" t="s">
        <v>499</v>
      </c>
      <c r="B58" s="144" t="str">
        <f t="shared" si="0"/>
        <v>4949</v>
      </c>
      <c r="C58" s="161" t="s">
        <v>500</v>
      </c>
      <c r="D58" s="144">
        <v>0</v>
      </c>
      <c r="E58" s="144">
        <v>0</v>
      </c>
      <c r="F58" s="144">
        <v>0</v>
      </c>
      <c r="G58" s="144">
        <v>0</v>
      </c>
      <c r="H58" s="154">
        <v>0</v>
      </c>
    </row>
    <row r="59" spans="1:8" ht="15.6" x14ac:dyDescent="0.3">
      <c r="A59" s="153" t="s">
        <v>501</v>
      </c>
      <c r="B59" s="144" t="str">
        <f t="shared" si="0"/>
        <v>5019A</v>
      </c>
      <c r="C59" s="161" t="s">
        <v>502</v>
      </c>
      <c r="D59" s="144">
        <v>0</v>
      </c>
      <c r="E59" s="144">
        <v>0</v>
      </c>
      <c r="F59" s="144">
        <v>0</v>
      </c>
      <c r="G59" s="144">
        <v>0</v>
      </c>
      <c r="H59" s="154">
        <v>0</v>
      </c>
    </row>
    <row r="60" spans="1:8" ht="15.6" x14ac:dyDescent="0.3">
      <c r="A60" s="153" t="s">
        <v>503</v>
      </c>
      <c r="B60" s="144" t="str">
        <f t="shared" si="0"/>
        <v>5119A</v>
      </c>
      <c r="C60" s="161" t="s">
        <v>504</v>
      </c>
      <c r="D60" s="144">
        <v>0</v>
      </c>
      <c r="E60" s="144">
        <v>0</v>
      </c>
      <c r="F60" s="144">
        <v>0</v>
      </c>
      <c r="G60" s="144">
        <v>0</v>
      </c>
      <c r="H60" s="154">
        <v>0</v>
      </c>
    </row>
    <row r="61" spans="1:8" ht="15.6" x14ac:dyDescent="0.3">
      <c r="A61" s="153" t="s">
        <v>505</v>
      </c>
      <c r="B61" s="144" t="str">
        <f t="shared" si="0"/>
        <v>5219A</v>
      </c>
      <c r="C61" s="161" t="s">
        <v>506</v>
      </c>
      <c r="D61" s="144">
        <v>358</v>
      </c>
      <c r="E61" s="144">
        <v>0</v>
      </c>
      <c r="F61" s="144">
        <v>358</v>
      </c>
      <c r="G61" s="144">
        <v>0</v>
      </c>
      <c r="H61" s="154">
        <v>358</v>
      </c>
    </row>
    <row r="62" spans="1:8" ht="15.6" x14ac:dyDescent="0.3">
      <c r="A62" s="153" t="s">
        <v>507</v>
      </c>
      <c r="B62" s="144" t="str">
        <f t="shared" si="0"/>
        <v>5319A</v>
      </c>
      <c r="C62" s="161" t="s">
        <v>508</v>
      </c>
      <c r="D62" s="144">
        <v>0</v>
      </c>
      <c r="E62" s="144">
        <v>0</v>
      </c>
      <c r="F62" s="144">
        <v>0</v>
      </c>
      <c r="G62" s="144">
        <v>0</v>
      </c>
      <c r="H62" s="154">
        <v>0</v>
      </c>
    </row>
    <row r="63" spans="1:8" ht="15.6" x14ac:dyDescent="0.3">
      <c r="A63" s="153" t="s">
        <v>270</v>
      </c>
      <c r="B63" s="144" t="str">
        <f t="shared" si="0"/>
        <v>5438</v>
      </c>
      <c r="C63" s="161" t="s">
        <v>509</v>
      </c>
      <c r="D63" s="144">
        <v>1242.7</v>
      </c>
      <c r="E63" s="144">
        <v>0</v>
      </c>
      <c r="F63" s="144">
        <v>1242.7</v>
      </c>
      <c r="G63" s="144">
        <v>0</v>
      </c>
      <c r="H63" s="154">
        <v>1242.7</v>
      </c>
    </row>
    <row r="64" spans="1:8" ht="15.6" x14ac:dyDescent="0.3">
      <c r="A64" s="153" t="s">
        <v>264</v>
      </c>
      <c r="B64" s="144" t="str">
        <f t="shared" si="0"/>
        <v>5526</v>
      </c>
      <c r="C64" s="161" t="s">
        <v>510</v>
      </c>
      <c r="D64" s="144">
        <v>223743.06</v>
      </c>
      <c r="E64" s="144">
        <v>0</v>
      </c>
      <c r="F64" s="144">
        <v>223743.06</v>
      </c>
      <c r="G64" s="144">
        <v>0</v>
      </c>
      <c r="H64" s="154">
        <v>223743.06</v>
      </c>
    </row>
    <row r="65" spans="1:8" ht="15.6" x14ac:dyDescent="0.3">
      <c r="A65" s="153" t="s">
        <v>276</v>
      </c>
      <c r="B65" s="144" t="str">
        <f t="shared" si="0"/>
        <v>5719A</v>
      </c>
      <c r="C65" s="161" t="s">
        <v>511</v>
      </c>
      <c r="D65" s="144">
        <v>0</v>
      </c>
      <c r="E65" s="144">
        <v>0</v>
      </c>
      <c r="F65" s="144">
        <v>0</v>
      </c>
      <c r="G65" s="144">
        <v>0</v>
      </c>
      <c r="H65" s="154">
        <v>0</v>
      </c>
    </row>
    <row r="66" spans="1:8" ht="15.6" x14ac:dyDescent="0.3">
      <c r="A66" s="153" t="s">
        <v>512</v>
      </c>
      <c r="B66" s="144" t="str">
        <f t="shared" si="0"/>
        <v>5819A</v>
      </c>
      <c r="C66" s="161" t="s">
        <v>513</v>
      </c>
      <c r="D66" s="144">
        <v>2822881.5</v>
      </c>
      <c r="E66" s="144">
        <v>0</v>
      </c>
      <c r="F66" s="144">
        <v>2822881.5</v>
      </c>
      <c r="G66" s="144">
        <v>0</v>
      </c>
      <c r="H66" s="154">
        <v>2822881.5</v>
      </c>
    </row>
    <row r="67" spans="1:8" ht="15.6" x14ac:dyDescent="0.3">
      <c r="A67" s="153" t="s">
        <v>512</v>
      </c>
      <c r="B67" s="144" t="str">
        <f t="shared" si="0"/>
        <v>5829</v>
      </c>
      <c r="C67" s="161" t="s">
        <v>514</v>
      </c>
      <c r="D67" s="144">
        <v>0</v>
      </c>
      <c r="E67" s="144">
        <v>0</v>
      </c>
      <c r="F67" s="144">
        <v>0</v>
      </c>
      <c r="G67" s="144">
        <v>0</v>
      </c>
      <c r="H67" s="154">
        <v>0</v>
      </c>
    </row>
    <row r="68" spans="1:8" ht="15.6" x14ac:dyDescent="0.3">
      <c r="A68" s="153" t="s">
        <v>515</v>
      </c>
      <c r="B68" s="144" t="str">
        <f t="shared" si="0"/>
        <v>5919A</v>
      </c>
      <c r="C68" s="161" t="s">
        <v>516</v>
      </c>
      <c r="D68" s="144">
        <v>0</v>
      </c>
      <c r="E68" s="144">
        <v>0</v>
      </c>
      <c r="F68" s="144">
        <v>0</v>
      </c>
      <c r="G68" s="144">
        <v>0</v>
      </c>
      <c r="H68" s="154">
        <v>0</v>
      </c>
    </row>
    <row r="69" spans="1:8" ht="15.6" x14ac:dyDescent="0.3">
      <c r="A69" s="153" t="s">
        <v>274</v>
      </c>
      <c r="B69" s="144" t="str">
        <f t="shared" si="0"/>
        <v>6019A</v>
      </c>
      <c r="C69" s="147" t="s">
        <v>517</v>
      </c>
      <c r="D69" s="144">
        <v>0</v>
      </c>
      <c r="E69" s="144">
        <v>0</v>
      </c>
      <c r="F69" s="144">
        <v>0</v>
      </c>
      <c r="G69" s="144">
        <v>0</v>
      </c>
      <c r="H69" s="154">
        <v>0</v>
      </c>
    </row>
    <row r="70" spans="1:8" ht="15.6" x14ac:dyDescent="0.3">
      <c r="A70" s="153" t="s">
        <v>518</v>
      </c>
      <c r="B70" s="144" t="str">
        <f t="shared" si="0"/>
        <v>6119A</v>
      </c>
      <c r="C70" s="147" t="s">
        <v>519</v>
      </c>
      <c r="D70" s="144">
        <v>0</v>
      </c>
      <c r="E70" s="144">
        <v>0</v>
      </c>
      <c r="F70" s="144">
        <v>0</v>
      </c>
      <c r="G70" s="144">
        <v>0</v>
      </c>
      <c r="H70" s="154">
        <v>0</v>
      </c>
    </row>
    <row r="71" spans="1:8" ht="15.6" x14ac:dyDescent="0.3">
      <c r="A71" s="153" t="s">
        <v>520</v>
      </c>
      <c r="B71" s="144" t="str">
        <f t="shared" si="0"/>
        <v>6249</v>
      </c>
      <c r="C71" s="161" t="s">
        <v>521</v>
      </c>
      <c r="D71" s="144">
        <v>8812.2199999999993</v>
      </c>
      <c r="E71" s="144">
        <v>0</v>
      </c>
      <c r="F71" s="144">
        <v>8812.2199999999993</v>
      </c>
      <c r="G71" s="144">
        <v>0</v>
      </c>
      <c r="H71" s="154">
        <v>8812.2199999999993</v>
      </c>
    </row>
    <row r="72" spans="1:8" ht="15.6" x14ac:dyDescent="0.3">
      <c r="A72" s="153" t="s">
        <v>522</v>
      </c>
      <c r="B72" s="144" t="str">
        <f t="shared" si="0"/>
        <v>6329</v>
      </c>
      <c r="C72" s="161" t="s">
        <v>523</v>
      </c>
      <c r="D72" s="144">
        <v>2505</v>
      </c>
      <c r="E72" s="144">
        <v>0</v>
      </c>
      <c r="F72" s="144">
        <v>2505</v>
      </c>
      <c r="G72" s="144">
        <v>0</v>
      </c>
      <c r="H72" s="154">
        <v>2505</v>
      </c>
    </row>
    <row r="73" spans="1:8" ht="15.6" x14ac:dyDescent="0.3">
      <c r="A73" s="153" t="s">
        <v>524</v>
      </c>
      <c r="B73" s="144" t="str">
        <f t="shared" si="0"/>
        <v>6407</v>
      </c>
      <c r="C73" s="161" t="s">
        <v>525</v>
      </c>
      <c r="D73" s="144">
        <v>0</v>
      </c>
      <c r="E73" s="144">
        <v>0</v>
      </c>
      <c r="F73" s="144">
        <v>0</v>
      </c>
      <c r="G73" s="144">
        <v>0</v>
      </c>
      <c r="H73" s="154">
        <v>0</v>
      </c>
    </row>
    <row r="74" spans="1:8" ht="15.6" x14ac:dyDescent="0.3">
      <c r="A74" s="153" t="s">
        <v>526</v>
      </c>
      <c r="B74" s="144" t="str">
        <f t="shared" ref="B74:B104" si="1">C74</f>
        <v>6519A</v>
      </c>
      <c r="C74" s="161" t="s">
        <v>527</v>
      </c>
      <c r="D74" s="144">
        <v>0</v>
      </c>
      <c r="E74" s="144">
        <v>0</v>
      </c>
      <c r="F74" s="144">
        <v>0</v>
      </c>
      <c r="G74" s="144">
        <v>0</v>
      </c>
      <c r="H74" s="154">
        <v>0</v>
      </c>
    </row>
    <row r="75" spans="1:8" ht="15.6" x14ac:dyDescent="0.3">
      <c r="A75" s="153" t="s">
        <v>528</v>
      </c>
      <c r="B75" s="144" t="str">
        <f t="shared" si="1"/>
        <v>6619A</v>
      </c>
      <c r="C75" s="161" t="s">
        <v>529</v>
      </c>
      <c r="D75" s="144">
        <v>0</v>
      </c>
      <c r="E75" s="144">
        <v>0</v>
      </c>
      <c r="F75" s="144">
        <v>0</v>
      </c>
      <c r="G75" s="144">
        <v>0</v>
      </c>
      <c r="H75" s="154">
        <v>0</v>
      </c>
    </row>
    <row r="76" spans="1:8" ht="15.6" x14ac:dyDescent="0.3">
      <c r="A76" s="153" t="s">
        <v>530</v>
      </c>
      <c r="B76" s="144" t="str">
        <f t="shared" si="1"/>
        <v>6709A</v>
      </c>
      <c r="C76" s="161" t="s">
        <v>531</v>
      </c>
      <c r="D76" s="144">
        <v>424.39</v>
      </c>
      <c r="E76" s="144">
        <v>0</v>
      </c>
      <c r="F76" s="144">
        <v>424.39</v>
      </c>
      <c r="G76" s="144">
        <v>0</v>
      </c>
      <c r="H76" s="154">
        <v>424.39</v>
      </c>
    </row>
    <row r="77" spans="1:8" ht="15.6" x14ac:dyDescent="0.3">
      <c r="A77" s="153" t="s">
        <v>530</v>
      </c>
      <c r="B77" s="144" t="str">
        <f t="shared" si="1"/>
        <v>6733</v>
      </c>
      <c r="C77" s="161" t="s">
        <v>532</v>
      </c>
      <c r="D77" s="144">
        <v>0</v>
      </c>
      <c r="E77" s="144">
        <v>0</v>
      </c>
      <c r="F77" s="144">
        <v>0</v>
      </c>
      <c r="G77" s="144">
        <v>0</v>
      </c>
      <c r="H77" s="154">
        <v>0</v>
      </c>
    </row>
    <row r="78" spans="1:8" ht="15.6" x14ac:dyDescent="0.3">
      <c r="A78" s="153" t="s">
        <v>533</v>
      </c>
      <c r="B78" s="144" t="str">
        <f t="shared" si="1"/>
        <v>6840</v>
      </c>
      <c r="C78" s="164" t="s">
        <v>534</v>
      </c>
      <c r="D78" s="144">
        <v>0</v>
      </c>
      <c r="E78" s="144">
        <v>0</v>
      </c>
      <c r="F78" s="144">
        <v>0</v>
      </c>
      <c r="G78" s="144">
        <v>0</v>
      </c>
      <c r="H78" s="154">
        <v>0</v>
      </c>
    </row>
    <row r="79" spans="1:8" ht="15.6" x14ac:dyDescent="0.3">
      <c r="A79" s="153" t="s">
        <v>535</v>
      </c>
      <c r="B79" s="144" t="str">
        <f t="shared" si="1"/>
        <v>7208</v>
      </c>
      <c r="C79" s="161" t="s">
        <v>536</v>
      </c>
      <c r="D79" s="144">
        <v>900</v>
      </c>
      <c r="E79" s="144">
        <v>0</v>
      </c>
      <c r="F79" s="144">
        <v>900</v>
      </c>
      <c r="G79" s="144">
        <v>0</v>
      </c>
      <c r="H79" s="154">
        <v>900</v>
      </c>
    </row>
    <row r="80" spans="1:8" ht="15.6" x14ac:dyDescent="0.3">
      <c r="A80" s="153" t="s">
        <v>347</v>
      </c>
      <c r="B80" s="144" t="str">
        <f t="shared" si="1"/>
        <v>7305A</v>
      </c>
      <c r="C80" s="161" t="s">
        <v>537</v>
      </c>
      <c r="D80" s="144">
        <v>0</v>
      </c>
      <c r="E80" s="144">
        <v>0</v>
      </c>
      <c r="F80" s="144">
        <v>0</v>
      </c>
      <c r="G80" s="144">
        <v>0</v>
      </c>
      <c r="H80" s="154">
        <v>0</v>
      </c>
    </row>
    <row r="81" spans="1:8" ht="15.6" x14ac:dyDescent="0.3">
      <c r="A81" s="153" t="s">
        <v>538</v>
      </c>
      <c r="B81" s="144" t="str">
        <f t="shared" si="1"/>
        <v>7405A</v>
      </c>
      <c r="C81" s="161" t="s">
        <v>539</v>
      </c>
      <c r="D81" s="144">
        <v>116890.32</v>
      </c>
      <c r="E81" s="144">
        <v>0</v>
      </c>
      <c r="F81" s="144">
        <v>116890.32</v>
      </c>
      <c r="G81" s="144">
        <v>0</v>
      </c>
      <c r="H81" s="154">
        <v>116890.32</v>
      </c>
    </row>
    <row r="82" spans="1:8" ht="15.6" x14ac:dyDescent="0.3">
      <c r="A82" s="153" t="s">
        <v>538</v>
      </c>
      <c r="B82" s="144" t="str">
        <f t="shared" si="1"/>
        <v>7425</v>
      </c>
      <c r="C82" s="164" t="s">
        <v>540</v>
      </c>
      <c r="D82" s="144">
        <v>0</v>
      </c>
      <c r="E82" s="144">
        <v>0</v>
      </c>
      <c r="F82" s="144">
        <v>0</v>
      </c>
      <c r="G82" s="144">
        <v>0</v>
      </c>
      <c r="H82" s="154">
        <v>0</v>
      </c>
    </row>
    <row r="83" spans="1:8" ht="15.6" x14ac:dyDescent="0.3">
      <c r="A83" s="153" t="s">
        <v>541</v>
      </c>
      <c r="B83" s="144" t="str">
        <f t="shared" si="1"/>
        <v>7538</v>
      </c>
      <c r="C83" s="147" t="s">
        <v>542</v>
      </c>
      <c r="D83" s="144">
        <v>9174.0500000000011</v>
      </c>
      <c r="E83" s="144">
        <v>0</v>
      </c>
      <c r="F83" s="144">
        <v>9174.0500000000011</v>
      </c>
      <c r="G83" s="144">
        <v>0</v>
      </c>
      <c r="H83" s="154">
        <v>9174.0500000000011</v>
      </c>
    </row>
    <row r="84" spans="1:8" ht="15.6" x14ac:dyDescent="0.3">
      <c r="A84" s="153" t="s">
        <v>541</v>
      </c>
      <c r="B84" s="144" t="str">
        <f t="shared" si="1"/>
        <v>7525</v>
      </c>
      <c r="C84" s="162" t="s">
        <v>543</v>
      </c>
      <c r="D84" s="144">
        <v>0</v>
      </c>
      <c r="E84" s="144">
        <v>0</v>
      </c>
      <c r="F84" s="144">
        <v>0</v>
      </c>
      <c r="G84" s="144">
        <v>0</v>
      </c>
      <c r="H84" s="154">
        <v>0</v>
      </c>
    </row>
    <row r="85" spans="1:8" ht="15.6" x14ac:dyDescent="0.3">
      <c r="A85" s="153" t="s">
        <v>544</v>
      </c>
      <c r="B85" s="144" t="str">
        <f t="shared" si="1"/>
        <v>7932</v>
      </c>
      <c r="C85" s="161" t="s">
        <v>545</v>
      </c>
      <c r="D85" s="144">
        <v>0</v>
      </c>
      <c r="E85" s="144">
        <v>0</v>
      </c>
      <c r="F85" s="144">
        <v>0</v>
      </c>
      <c r="G85" s="144">
        <v>0</v>
      </c>
      <c r="H85" s="154">
        <v>0</v>
      </c>
    </row>
    <row r="86" spans="1:8" ht="15.6" x14ac:dyDescent="0.3">
      <c r="A86" s="153" t="s">
        <v>548</v>
      </c>
      <c r="B86" s="144" t="str">
        <f t="shared" si="1"/>
        <v>8132</v>
      </c>
      <c r="C86" s="161" t="s">
        <v>549</v>
      </c>
      <c r="D86" s="144">
        <v>0</v>
      </c>
      <c r="E86" s="144">
        <v>0</v>
      </c>
      <c r="F86" s="144">
        <v>0</v>
      </c>
      <c r="G86" s="144">
        <v>0</v>
      </c>
      <c r="H86" s="154">
        <v>0</v>
      </c>
    </row>
    <row r="87" spans="1:8" ht="15.6" x14ac:dyDescent="0.3">
      <c r="A87" s="153" t="s">
        <v>333</v>
      </c>
      <c r="B87" s="144" t="str">
        <f t="shared" si="1"/>
        <v>8440</v>
      </c>
      <c r="C87" s="161" t="s">
        <v>552</v>
      </c>
      <c r="D87" s="144">
        <v>0</v>
      </c>
      <c r="E87" s="144">
        <v>0</v>
      </c>
      <c r="F87" s="144">
        <v>0</v>
      </c>
      <c r="G87" s="144">
        <v>0</v>
      </c>
      <c r="H87" s="154">
        <v>0</v>
      </c>
    </row>
    <row r="88" spans="1:8" ht="15.6" x14ac:dyDescent="0.3">
      <c r="A88" s="153" t="s">
        <v>553</v>
      </c>
      <c r="B88" s="144" t="str">
        <f t="shared" si="1"/>
        <v>8809A</v>
      </c>
      <c r="C88" s="161" t="s">
        <v>554</v>
      </c>
      <c r="D88" s="144">
        <v>1930</v>
      </c>
      <c r="E88" s="144">
        <v>0</v>
      </c>
      <c r="F88" s="144">
        <v>1930</v>
      </c>
      <c r="G88" s="144">
        <v>0</v>
      </c>
      <c r="H88" s="154">
        <v>1930</v>
      </c>
    </row>
    <row r="89" spans="1:8" ht="15.6" x14ac:dyDescent="0.3">
      <c r="A89" s="153" t="s">
        <v>555</v>
      </c>
      <c r="B89" s="144" t="str">
        <f t="shared" si="1"/>
        <v>9040</v>
      </c>
      <c r="C89" s="147" t="s">
        <v>556</v>
      </c>
      <c r="D89" s="144">
        <v>0</v>
      </c>
      <c r="E89" s="144">
        <v>0</v>
      </c>
      <c r="F89" s="144">
        <v>0</v>
      </c>
      <c r="G89" s="144">
        <v>0</v>
      </c>
      <c r="H89" s="154">
        <v>0</v>
      </c>
    </row>
    <row r="90" spans="1:8" ht="15.6" x14ac:dyDescent="0.3">
      <c r="A90" s="153" t="s">
        <v>557</v>
      </c>
      <c r="B90" s="144" t="str">
        <f t="shared" si="1"/>
        <v>9201A</v>
      </c>
      <c r="C90" s="147" t="s">
        <v>558</v>
      </c>
      <c r="D90" s="144">
        <v>0</v>
      </c>
      <c r="E90" s="144">
        <v>0</v>
      </c>
      <c r="F90" s="144">
        <v>0</v>
      </c>
      <c r="G90" s="144">
        <v>0</v>
      </c>
      <c r="H90" s="154">
        <v>0</v>
      </c>
    </row>
    <row r="91" spans="1:8" ht="15.6" x14ac:dyDescent="0.3">
      <c r="A91" s="153" t="s">
        <v>559</v>
      </c>
      <c r="B91" s="144" t="str">
        <f t="shared" si="1"/>
        <v>9301A</v>
      </c>
      <c r="C91" s="147" t="s">
        <v>560</v>
      </c>
      <c r="D91" s="144">
        <v>0</v>
      </c>
      <c r="E91" s="144">
        <v>0</v>
      </c>
      <c r="F91" s="144">
        <v>0</v>
      </c>
      <c r="G91" s="144">
        <v>0</v>
      </c>
      <c r="H91" s="154">
        <v>0</v>
      </c>
    </row>
    <row r="92" spans="1:8" ht="15.6" x14ac:dyDescent="0.3">
      <c r="A92" s="153" t="s">
        <v>561</v>
      </c>
      <c r="B92" s="144" t="str">
        <f t="shared" si="1"/>
        <v>9449</v>
      </c>
      <c r="C92" s="147" t="s">
        <v>562</v>
      </c>
      <c r="D92" s="144">
        <v>0</v>
      </c>
      <c r="E92" s="144">
        <v>0</v>
      </c>
      <c r="F92" s="144">
        <v>0</v>
      </c>
      <c r="G92" s="144">
        <v>0</v>
      </c>
      <c r="H92" s="154">
        <v>0</v>
      </c>
    </row>
    <row r="93" spans="1:8" ht="15.6" x14ac:dyDescent="0.3">
      <c r="A93" s="153" t="s">
        <v>563</v>
      </c>
      <c r="B93" s="144" t="str">
        <f t="shared" si="1"/>
        <v>9618A</v>
      </c>
      <c r="C93" s="147" t="s">
        <v>564</v>
      </c>
      <c r="D93" s="144">
        <v>0</v>
      </c>
      <c r="E93" s="144">
        <v>0</v>
      </c>
      <c r="F93" s="144">
        <v>0</v>
      </c>
      <c r="G93" s="144">
        <v>0</v>
      </c>
      <c r="H93" s="154">
        <v>0</v>
      </c>
    </row>
    <row r="94" spans="1:8" ht="15.6" x14ac:dyDescent="0.3">
      <c r="A94" s="153" t="s">
        <v>566</v>
      </c>
      <c r="B94" s="144" t="str">
        <f t="shared" si="1"/>
        <v>9818A</v>
      </c>
      <c r="C94" s="162" t="s">
        <v>565</v>
      </c>
      <c r="D94" s="144">
        <v>251387942.50999999</v>
      </c>
      <c r="E94" s="144">
        <v>214729504.38999999</v>
      </c>
      <c r="F94" s="144">
        <v>466117446.89999998</v>
      </c>
      <c r="G94" s="144">
        <v>18359299</v>
      </c>
      <c r="H94" s="154">
        <v>484476745.89999998</v>
      </c>
    </row>
    <row r="95" spans="1:8" ht="15.6" x14ac:dyDescent="0.3">
      <c r="A95" s="153" t="s">
        <v>607</v>
      </c>
      <c r="B95" s="144" t="str">
        <f t="shared" si="1"/>
        <v>9818A1</v>
      </c>
      <c r="C95" s="162" t="s">
        <v>608</v>
      </c>
      <c r="D95" s="144"/>
      <c r="E95" s="144">
        <v>0</v>
      </c>
      <c r="F95" s="144">
        <v>0</v>
      </c>
      <c r="G95" s="144">
        <v>0</v>
      </c>
      <c r="H95" s="154">
        <v>0</v>
      </c>
    </row>
    <row r="96" spans="1:8" ht="15.6" x14ac:dyDescent="0.3">
      <c r="A96" s="153" t="s">
        <v>609</v>
      </c>
      <c r="B96" s="144" t="str">
        <f t="shared" si="1"/>
        <v>9818A2</v>
      </c>
      <c r="C96" s="162" t="s">
        <v>610</v>
      </c>
      <c r="D96" s="144"/>
      <c r="E96" s="144">
        <v>0</v>
      </c>
      <c r="F96" s="144">
        <v>0</v>
      </c>
      <c r="G96" s="144">
        <v>0</v>
      </c>
      <c r="H96" s="154">
        <v>0</v>
      </c>
    </row>
    <row r="97" spans="1:8" ht="15.6" x14ac:dyDescent="0.3">
      <c r="A97" s="153" t="s">
        <v>567</v>
      </c>
      <c r="B97" s="144" t="str">
        <f t="shared" si="1"/>
        <v>BB49</v>
      </c>
      <c r="C97" s="147" t="s">
        <v>568</v>
      </c>
      <c r="D97" s="144">
        <v>0</v>
      </c>
      <c r="E97" s="144">
        <v>0</v>
      </c>
      <c r="F97" s="144">
        <v>0</v>
      </c>
      <c r="G97" s="144">
        <v>0</v>
      </c>
      <c r="H97" s="154">
        <v>0</v>
      </c>
    </row>
    <row r="98" spans="1:8" ht="15.6" x14ac:dyDescent="0.3">
      <c r="A98" s="153" t="s">
        <v>569</v>
      </c>
      <c r="B98" s="144" t="str">
        <f t="shared" si="1"/>
        <v>AA</v>
      </c>
      <c r="C98" s="145" t="s">
        <v>570</v>
      </c>
      <c r="D98" s="144"/>
      <c r="E98" s="144">
        <v>0</v>
      </c>
      <c r="F98" s="144">
        <v>0</v>
      </c>
      <c r="G98" s="144">
        <v>0</v>
      </c>
      <c r="H98" s="154">
        <v>0</v>
      </c>
    </row>
    <row r="99" spans="1:8" ht="15.6" x14ac:dyDescent="0.3">
      <c r="A99" s="153" t="s">
        <v>571</v>
      </c>
      <c r="B99" s="144" t="str">
        <f t="shared" si="1"/>
        <v>BB</v>
      </c>
      <c r="C99" s="145" t="s">
        <v>587</v>
      </c>
      <c r="D99" s="144"/>
      <c r="E99" s="144">
        <v>0</v>
      </c>
      <c r="F99" s="144">
        <v>0</v>
      </c>
      <c r="G99" s="144">
        <v>0</v>
      </c>
      <c r="H99" s="154">
        <v>0</v>
      </c>
    </row>
    <row r="100" spans="1:8" ht="15.6" x14ac:dyDescent="0.3">
      <c r="A100" s="153" t="s">
        <v>572</v>
      </c>
      <c r="B100" s="144" t="str">
        <f t="shared" si="1"/>
        <v>CC</v>
      </c>
      <c r="C100" s="145" t="s">
        <v>588</v>
      </c>
      <c r="D100" s="144"/>
      <c r="E100" s="144">
        <v>0</v>
      </c>
      <c r="F100" s="144">
        <v>0</v>
      </c>
      <c r="G100" s="144">
        <v>0</v>
      </c>
      <c r="H100" s="154">
        <v>0</v>
      </c>
    </row>
    <row r="101" spans="1:8" ht="15.6" x14ac:dyDescent="0.3">
      <c r="A101" s="153" t="s">
        <v>299</v>
      </c>
      <c r="B101" s="144" t="str">
        <f t="shared" si="1"/>
        <v>DD</v>
      </c>
      <c r="C101" s="145" t="s">
        <v>589</v>
      </c>
      <c r="D101" s="144"/>
      <c r="E101" s="144">
        <v>0</v>
      </c>
      <c r="F101" s="144">
        <v>0</v>
      </c>
      <c r="G101" s="144">
        <v>0</v>
      </c>
      <c r="H101" s="154">
        <v>0</v>
      </c>
    </row>
    <row r="102" spans="1:8" ht="15.6" x14ac:dyDescent="0.3">
      <c r="A102" s="153" t="s">
        <v>300</v>
      </c>
      <c r="B102" s="144" t="str">
        <f t="shared" si="1"/>
        <v>QQ</v>
      </c>
      <c r="C102" s="147" t="s">
        <v>573</v>
      </c>
      <c r="D102" s="144"/>
      <c r="E102" s="144">
        <v>0</v>
      </c>
      <c r="F102" s="144">
        <v>0</v>
      </c>
      <c r="G102" s="144">
        <v>0</v>
      </c>
      <c r="H102" s="154">
        <v>0</v>
      </c>
    </row>
    <row r="103" spans="1:8" ht="15.6" x14ac:dyDescent="0.3">
      <c r="A103" s="153" t="s">
        <v>574</v>
      </c>
      <c r="B103" s="144" t="str">
        <f t="shared" si="1"/>
        <v>EE</v>
      </c>
      <c r="C103" s="145" t="s">
        <v>590</v>
      </c>
      <c r="D103" s="144"/>
      <c r="E103" s="144">
        <v>0</v>
      </c>
      <c r="F103" s="144">
        <v>0</v>
      </c>
      <c r="G103" s="144">
        <v>0</v>
      </c>
      <c r="H103" s="154">
        <v>0</v>
      </c>
    </row>
    <row r="104" spans="1:8" ht="15.6" x14ac:dyDescent="0.3">
      <c r="A104" s="153" t="s">
        <v>575</v>
      </c>
      <c r="B104" s="144" t="str">
        <f t="shared" si="1"/>
        <v>RB</v>
      </c>
      <c r="C104" s="145" t="s">
        <v>576</v>
      </c>
      <c r="D104" s="144"/>
      <c r="E104" s="144">
        <v>0</v>
      </c>
      <c r="F104" s="144">
        <v>0</v>
      </c>
      <c r="G104" s="144">
        <v>0</v>
      </c>
      <c r="H104" s="154">
        <v>0</v>
      </c>
    </row>
    <row r="105" spans="1:8" ht="15.6" x14ac:dyDescent="0.3">
      <c r="A105" s="153"/>
      <c r="B105" s="144"/>
      <c r="C105" s="158"/>
      <c r="D105" s="148" t="s">
        <v>577</v>
      </c>
      <c r="E105" s="148" t="s">
        <v>577</v>
      </c>
      <c r="F105" s="148" t="s">
        <v>577</v>
      </c>
      <c r="G105" s="148" t="s">
        <v>577</v>
      </c>
      <c r="H105" s="166" t="s">
        <v>577</v>
      </c>
    </row>
    <row r="106" spans="1:8" ht="15.6" x14ac:dyDescent="0.3">
      <c r="A106" s="153" t="s">
        <v>578</v>
      </c>
      <c r="B106" s="144"/>
      <c r="C106" s="158"/>
      <c r="D106" s="144">
        <v>262071727.66999999</v>
      </c>
      <c r="E106" s="144">
        <v>214729504.38999999</v>
      </c>
      <c r="F106" s="144">
        <v>476801232.06</v>
      </c>
      <c r="G106" s="144">
        <v>18359299</v>
      </c>
      <c r="H106" s="154">
        <v>495160531.06</v>
      </c>
    </row>
    <row r="107" spans="1:8" ht="15.6" x14ac:dyDescent="0.3">
      <c r="A107" s="153"/>
      <c r="B107" s="144"/>
      <c r="C107" s="144"/>
      <c r="D107" s="148" t="s">
        <v>397</v>
      </c>
      <c r="E107" s="148" t="s">
        <v>397</v>
      </c>
      <c r="F107" s="148" t="s">
        <v>397</v>
      </c>
      <c r="G107" s="148" t="s">
        <v>397</v>
      </c>
      <c r="H107" s="166" t="s">
        <v>397</v>
      </c>
    </row>
    <row r="108" spans="1:8" ht="15.6" x14ac:dyDescent="0.3">
      <c r="A108" s="153"/>
      <c r="B108" s="144"/>
      <c r="C108" s="144"/>
      <c r="D108" s="144"/>
      <c r="E108" s="144"/>
      <c r="F108" s="144"/>
      <c r="G108" s="144"/>
      <c r="H108" s="154"/>
    </row>
    <row r="109" spans="1:8" ht="16.2" thickBot="1" x14ac:dyDescent="0.35">
      <c r="A109" s="167"/>
      <c r="B109" s="168"/>
      <c r="C109" s="168"/>
      <c r="D109" s="168"/>
      <c r="E109" s="168"/>
      <c r="F109" s="168"/>
      <c r="G109" s="168"/>
      <c r="H109" s="169">
        <v>10683785.160000026</v>
      </c>
    </row>
    <row r="110" spans="1:8" ht="15.6" x14ac:dyDescent="0.3">
      <c r="A110" s="144"/>
      <c r="B110" s="144"/>
      <c r="C110" s="144"/>
      <c r="D110" s="144"/>
      <c r="E110" s="144"/>
      <c r="F110" s="144"/>
      <c r="G110" s="144"/>
      <c r="H110" s="144"/>
    </row>
    <row r="111" spans="1:8" ht="16.2" thickBot="1" x14ac:dyDescent="0.35">
      <c r="A111" s="144"/>
      <c r="B111" s="144"/>
      <c r="C111" s="144"/>
      <c r="D111" s="144"/>
      <c r="E111" s="144"/>
      <c r="F111" s="144"/>
      <c r="G111" s="144"/>
      <c r="H111" s="144"/>
    </row>
    <row r="112" spans="1:8" ht="15.6" x14ac:dyDescent="0.3">
      <c r="A112" s="150"/>
      <c r="B112" s="151"/>
      <c r="C112" s="151"/>
      <c r="D112" s="151" t="s">
        <v>394</v>
      </c>
      <c r="E112" s="151"/>
      <c r="F112" s="151"/>
      <c r="G112" s="151"/>
      <c r="H112" s="152"/>
    </row>
    <row r="113" spans="1:8" ht="15.6" x14ac:dyDescent="0.3">
      <c r="A113" s="153"/>
      <c r="B113" s="144"/>
      <c r="C113" s="144"/>
      <c r="D113" s="144" t="s">
        <v>580</v>
      </c>
      <c r="E113" s="144"/>
      <c r="F113" s="144"/>
      <c r="G113" s="144"/>
      <c r="H113" s="154"/>
    </row>
    <row r="114" spans="1:8" ht="15.6" x14ac:dyDescent="0.3">
      <c r="A114" s="153" t="s">
        <v>585</v>
      </c>
      <c r="B114" s="144"/>
      <c r="C114" s="144"/>
      <c r="D114" s="144"/>
      <c r="E114" s="149" t="s">
        <v>604</v>
      </c>
      <c r="F114" s="144"/>
      <c r="G114" s="144"/>
      <c r="H114" s="154"/>
    </row>
    <row r="115" spans="1:8" ht="15.6" x14ac:dyDescent="0.3">
      <c r="A115" s="155" t="s">
        <v>397</v>
      </c>
      <c r="B115" s="148"/>
      <c r="C115" s="156" t="s">
        <v>397</v>
      </c>
      <c r="D115" s="156" t="s">
        <v>397</v>
      </c>
      <c r="E115" s="156" t="s">
        <v>397</v>
      </c>
      <c r="F115" s="156" t="s">
        <v>397</v>
      </c>
      <c r="G115" s="156" t="s">
        <v>397</v>
      </c>
      <c r="H115" s="157" t="s">
        <v>397</v>
      </c>
    </row>
    <row r="116" spans="1:8" ht="15.6" x14ac:dyDescent="0.3">
      <c r="A116" s="153" t="s">
        <v>398</v>
      </c>
      <c r="B116" s="144"/>
      <c r="C116" s="158"/>
      <c r="D116" s="146" t="s">
        <v>185</v>
      </c>
      <c r="E116" s="146" t="s">
        <v>185</v>
      </c>
      <c r="F116" s="146" t="s">
        <v>399</v>
      </c>
      <c r="G116" s="146" t="s">
        <v>185</v>
      </c>
      <c r="H116" s="159" t="s">
        <v>400</v>
      </c>
    </row>
    <row r="117" spans="1:8" ht="15.6" x14ac:dyDescent="0.3">
      <c r="A117" s="153"/>
      <c r="B117" s="144"/>
      <c r="C117" s="158"/>
      <c r="D117" s="146" t="s">
        <v>401</v>
      </c>
      <c r="E117" s="146" t="s">
        <v>402</v>
      </c>
      <c r="F117" s="146" t="s">
        <v>402</v>
      </c>
      <c r="G117" s="146" t="s">
        <v>403</v>
      </c>
      <c r="H117" s="159" t="s">
        <v>404</v>
      </c>
    </row>
    <row r="118" spans="1:8" ht="15.6" x14ac:dyDescent="0.3">
      <c r="A118" s="153"/>
      <c r="B118" s="144"/>
      <c r="C118" s="158"/>
      <c r="D118" s="146" t="s">
        <v>405</v>
      </c>
      <c r="E118" s="146" t="s">
        <v>406</v>
      </c>
      <c r="F118" s="144"/>
      <c r="G118" s="146" t="s">
        <v>406</v>
      </c>
      <c r="H118" s="159" t="s">
        <v>581</v>
      </c>
    </row>
    <row r="119" spans="1:8" ht="15.6" x14ac:dyDescent="0.3">
      <c r="A119" s="155" t="s">
        <v>397</v>
      </c>
      <c r="B119" s="148"/>
      <c r="C119" s="156" t="s">
        <v>397</v>
      </c>
      <c r="D119" s="156" t="s">
        <v>397</v>
      </c>
      <c r="E119" s="156" t="s">
        <v>397</v>
      </c>
      <c r="F119" s="156" t="s">
        <v>397</v>
      </c>
      <c r="G119" s="156" t="s">
        <v>397</v>
      </c>
      <c r="H119" s="157" t="s">
        <v>397</v>
      </c>
    </row>
    <row r="120" spans="1:8" ht="15.6" x14ac:dyDescent="0.3">
      <c r="A120" s="153" t="s">
        <v>408</v>
      </c>
      <c r="B120" s="144" t="str">
        <f t="shared" ref="B120:B183" si="2">C120</f>
        <v>00</v>
      </c>
      <c r="C120" s="160" t="s">
        <v>409</v>
      </c>
      <c r="D120" s="144"/>
      <c r="E120" s="144">
        <v>0</v>
      </c>
      <c r="F120" s="144">
        <v>0</v>
      </c>
      <c r="G120" s="144">
        <v>0</v>
      </c>
      <c r="H120" s="154">
        <v>0</v>
      </c>
    </row>
    <row r="121" spans="1:8" ht="15.6" x14ac:dyDescent="0.3">
      <c r="A121" s="153" t="s">
        <v>410</v>
      </c>
      <c r="B121" s="144" t="str">
        <f t="shared" si="2"/>
        <v>0201A</v>
      </c>
      <c r="C121" s="161" t="s">
        <v>411</v>
      </c>
      <c r="D121" s="144">
        <v>456590.56</v>
      </c>
      <c r="E121" s="144">
        <v>0</v>
      </c>
      <c r="F121" s="144">
        <v>456590.56</v>
      </c>
      <c r="G121" s="144">
        <v>0</v>
      </c>
      <c r="H121" s="154">
        <v>456590.56</v>
      </c>
    </row>
    <row r="122" spans="1:8" ht="15.6" x14ac:dyDescent="0.3">
      <c r="A122" s="153" t="s">
        <v>410</v>
      </c>
      <c r="B122" s="144" t="str">
        <f t="shared" si="2"/>
        <v>0237</v>
      </c>
      <c r="C122" s="161" t="s">
        <v>412</v>
      </c>
      <c r="D122" s="144">
        <v>0</v>
      </c>
      <c r="E122" s="144">
        <v>0</v>
      </c>
      <c r="F122" s="144">
        <v>0</v>
      </c>
      <c r="G122" s="144">
        <v>0</v>
      </c>
      <c r="H122" s="154">
        <v>0</v>
      </c>
    </row>
    <row r="123" spans="1:8" ht="15.6" x14ac:dyDescent="0.3">
      <c r="A123" s="153" t="s">
        <v>413</v>
      </c>
      <c r="B123" s="144" t="str">
        <f t="shared" si="2"/>
        <v>0302A</v>
      </c>
      <c r="C123" s="161" t="s">
        <v>414</v>
      </c>
      <c r="D123" s="144">
        <v>0</v>
      </c>
      <c r="E123" s="144">
        <v>0</v>
      </c>
      <c r="F123" s="144">
        <v>0</v>
      </c>
      <c r="G123" s="144">
        <v>0</v>
      </c>
      <c r="H123" s="154">
        <v>0</v>
      </c>
    </row>
    <row r="124" spans="1:8" ht="15.6" x14ac:dyDescent="0.3">
      <c r="A124" s="153" t="s">
        <v>415</v>
      </c>
      <c r="B124" s="144" t="str">
        <f t="shared" si="2"/>
        <v>0410</v>
      </c>
      <c r="C124" s="161" t="s">
        <v>416</v>
      </c>
      <c r="D124" s="144">
        <v>3788.81</v>
      </c>
      <c r="E124" s="144">
        <v>0</v>
      </c>
      <c r="F124" s="144">
        <v>3788.81</v>
      </c>
      <c r="G124" s="144">
        <v>0</v>
      </c>
      <c r="H124" s="154">
        <v>3788.81</v>
      </c>
    </row>
    <row r="125" spans="1:8" ht="15.6" x14ac:dyDescent="0.3">
      <c r="A125" s="153" t="s">
        <v>417</v>
      </c>
      <c r="B125" s="144" t="str">
        <f t="shared" si="2"/>
        <v>0519A</v>
      </c>
      <c r="C125" s="147" t="s">
        <v>418</v>
      </c>
      <c r="D125" s="144">
        <v>0</v>
      </c>
      <c r="E125" s="144">
        <v>0</v>
      </c>
      <c r="F125" s="144">
        <v>0</v>
      </c>
      <c r="G125" s="144">
        <v>0</v>
      </c>
      <c r="H125" s="154">
        <v>0</v>
      </c>
    </row>
    <row r="126" spans="1:8" ht="15.6" x14ac:dyDescent="0.3">
      <c r="A126" s="153" t="s">
        <v>419</v>
      </c>
      <c r="B126" s="144" t="str">
        <f t="shared" si="2"/>
        <v>0602A</v>
      </c>
      <c r="C126" s="161" t="s">
        <v>420</v>
      </c>
      <c r="D126" s="144">
        <v>0</v>
      </c>
      <c r="E126" s="144">
        <v>0</v>
      </c>
      <c r="F126" s="144">
        <v>0</v>
      </c>
      <c r="G126" s="144">
        <v>0</v>
      </c>
      <c r="H126" s="154">
        <v>0</v>
      </c>
    </row>
    <row r="127" spans="1:8" ht="15.6" x14ac:dyDescent="0.3">
      <c r="A127" s="153" t="s">
        <v>421</v>
      </c>
      <c r="B127" s="144" t="str">
        <f t="shared" si="2"/>
        <v>0719A</v>
      </c>
      <c r="C127" s="147" t="s">
        <v>422</v>
      </c>
      <c r="D127" s="144">
        <v>0</v>
      </c>
      <c r="E127" s="144">
        <v>0</v>
      </c>
      <c r="F127" s="144">
        <v>0</v>
      </c>
      <c r="G127" s="144">
        <v>0</v>
      </c>
      <c r="H127" s="154">
        <v>0</v>
      </c>
    </row>
    <row r="128" spans="1:8" ht="15.6" x14ac:dyDescent="0.3">
      <c r="A128" s="153" t="s">
        <v>423</v>
      </c>
      <c r="B128" s="144" t="str">
        <f t="shared" si="2"/>
        <v>0802A</v>
      </c>
      <c r="C128" s="147" t="s">
        <v>424</v>
      </c>
      <c r="D128" s="144">
        <v>0</v>
      </c>
      <c r="E128" s="144">
        <v>0</v>
      </c>
      <c r="F128" s="144">
        <v>0</v>
      </c>
      <c r="G128" s="144">
        <v>0</v>
      </c>
      <c r="H128" s="154">
        <v>0</v>
      </c>
    </row>
    <row r="129" spans="1:8" ht="15.6" x14ac:dyDescent="0.3">
      <c r="A129" s="153" t="s">
        <v>605</v>
      </c>
      <c r="B129" s="144" t="str">
        <f t="shared" si="2"/>
        <v>1010</v>
      </c>
      <c r="C129" s="162" t="s">
        <v>428</v>
      </c>
      <c r="D129" s="144">
        <v>0</v>
      </c>
      <c r="E129" s="144">
        <v>0</v>
      </c>
      <c r="F129" s="144">
        <v>0</v>
      </c>
      <c r="G129" s="144">
        <v>0</v>
      </c>
      <c r="H129" s="154">
        <v>0</v>
      </c>
    </row>
    <row r="130" spans="1:8" ht="15.6" x14ac:dyDescent="0.3">
      <c r="A130" s="153" t="s">
        <v>429</v>
      </c>
      <c r="B130" s="144" t="str">
        <f t="shared" si="2"/>
        <v>1206A</v>
      </c>
      <c r="C130" s="161" t="s">
        <v>430</v>
      </c>
      <c r="D130" s="144">
        <v>65525.049999999988</v>
      </c>
      <c r="E130" s="144">
        <v>0</v>
      </c>
      <c r="F130" s="144">
        <v>65525.049999999988</v>
      </c>
      <c r="G130" s="144">
        <v>0</v>
      </c>
      <c r="H130" s="154">
        <v>65525.049999999988</v>
      </c>
    </row>
    <row r="131" spans="1:8" ht="15.6" x14ac:dyDescent="0.3">
      <c r="A131" s="153" t="s">
        <v>429</v>
      </c>
      <c r="B131" s="144" t="str">
        <f t="shared" si="2"/>
        <v>1236</v>
      </c>
      <c r="C131" s="161" t="s">
        <v>431</v>
      </c>
      <c r="D131" s="144">
        <v>46795.3</v>
      </c>
      <c r="E131" s="144">
        <v>0</v>
      </c>
      <c r="F131" s="144">
        <v>46795.3</v>
      </c>
      <c r="G131" s="144">
        <v>0</v>
      </c>
      <c r="H131" s="154">
        <v>46795.3</v>
      </c>
    </row>
    <row r="132" spans="1:8" ht="15.6" x14ac:dyDescent="0.3">
      <c r="A132" s="153" t="s">
        <v>432</v>
      </c>
      <c r="B132" s="144" t="str">
        <f t="shared" si="2"/>
        <v>1310</v>
      </c>
      <c r="C132" s="161" t="s">
        <v>433</v>
      </c>
      <c r="D132" s="144">
        <v>303.38</v>
      </c>
      <c r="E132" s="144">
        <v>0</v>
      </c>
      <c r="F132" s="144">
        <v>303.38</v>
      </c>
      <c r="G132" s="144">
        <v>0</v>
      </c>
      <c r="H132" s="154">
        <v>303.38</v>
      </c>
    </row>
    <row r="133" spans="1:8" ht="15.6" x14ac:dyDescent="0.3">
      <c r="A133" s="153" t="s">
        <v>21</v>
      </c>
      <c r="B133" s="144" t="str">
        <f t="shared" si="2"/>
        <v>1524A</v>
      </c>
      <c r="C133" s="161" t="s">
        <v>434</v>
      </c>
      <c r="D133" s="144">
        <v>76820</v>
      </c>
      <c r="E133" s="144">
        <v>0</v>
      </c>
      <c r="F133" s="144">
        <v>76820</v>
      </c>
      <c r="G133" s="144">
        <v>0</v>
      </c>
      <c r="H133" s="154">
        <v>76820</v>
      </c>
    </row>
    <row r="134" spans="1:8" ht="15.6" x14ac:dyDescent="0.3">
      <c r="A134" s="153" t="s">
        <v>284</v>
      </c>
      <c r="B134" s="144" t="str">
        <f t="shared" si="2"/>
        <v>1649</v>
      </c>
      <c r="C134" s="147" t="s">
        <v>435</v>
      </c>
      <c r="D134" s="144">
        <v>0</v>
      </c>
      <c r="E134" s="144">
        <v>0</v>
      </c>
      <c r="F134" s="144">
        <v>0</v>
      </c>
      <c r="G134" s="144">
        <v>0</v>
      </c>
      <c r="H134" s="154">
        <v>0</v>
      </c>
    </row>
    <row r="135" spans="1:8" ht="15.6" x14ac:dyDescent="0.3">
      <c r="A135" s="163" t="s">
        <v>436</v>
      </c>
      <c r="B135" s="144" t="str">
        <f t="shared" si="2"/>
        <v>1710</v>
      </c>
      <c r="C135" s="147" t="s">
        <v>437</v>
      </c>
      <c r="D135" s="144">
        <v>0</v>
      </c>
      <c r="E135" s="144">
        <v>0</v>
      </c>
      <c r="F135" s="144">
        <v>0</v>
      </c>
      <c r="G135" s="144">
        <v>0</v>
      </c>
      <c r="H135" s="154">
        <v>0</v>
      </c>
    </row>
    <row r="136" spans="1:8" ht="15.6" x14ac:dyDescent="0.3">
      <c r="A136" s="163" t="s">
        <v>329</v>
      </c>
      <c r="B136" s="144" t="str">
        <f t="shared" si="2"/>
        <v>1841</v>
      </c>
      <c r="C136" s="147" t="s">
        <v>439</v>
      </c>
      <c r="D136" s="144">
        <v>0</v>
      </c>
      <c r="E136" s="144">
        <v>0</v>
      </c>
      <c r="F136" s="144">
        <v>0</v>
      </c>
      <c r="G136" s="144">
        <v>0</v>
      </c>
      <c r="H136" s="154">
        <v>0</v>
      </c>
    </row>
    <row r="137" spans="1:8" ht="15.6" x14ac:dyDescent="0.3">
      <c r="A137" s="153" t="s">
        <v>440</v>
      </c>
      <c r="B137" s="144" t="str">
        <f t="shared" si="2"/>
        <v>2024A</v>
      </c>
      <c r="C137" s="147" t="s">
        <v>441</v>
      </c>
      <c r="D137" s="144">
        <v>0</v>
      </c>
      <c r="E137" s="144">
        <v>0</v>
      </c>
      <c r="F137" s="144">
        <v>0</v>
      </c>
      <c r="G137" s="144">
        <v>0</v>
      </c>
      <c r="H137" s="154">
        <v>0</v>
      </c>
    </row>
    <row r="138" spans="1:8" ht="15.6" x14ac:dyDescent="0.3">
      <c r="A138" s="153" t="s">
        <v>442</v>
      </c>
      <c r="B138" s="144" t="str">
        <f t="shared" si="2"/>
        <v>2124A</v>
      </c>
      <c r="C138" s="147" t="s">
        <v>443</v>
      </c>
      <c r="D138" s="144">
        <v>0</v>
      </c>
      <c r="E138" s="144">
        <v>0</v>
      </c>
      <c r="F138" s="144">
        <v>0</v>
      </c>
      <c r="G138" s="144">
        <v>0</v>
      </c>
      <c r="H138" s="154">
        <v>0</v>
      </c>
    </row>
    <row r="139" spans="1:8" ht="15.6" x14ac:dyDescent="0.3">
      <c r="A139" s="153" t="s">
        <v>444</v>
      </c>
      <c r="B139" s="144" t="str">
        <f t="shared" si="2"/>
        <v>2249</v>
      </c>
      <c r="C139" s="147" t="s">
        <v>445</v>
      </c>
      <c r="D139" s="144">
        <v>135032.22</v>
      </c>
      <c r="E139" s="144">
        <v>0</v>
      </c>
      <c r="F139" s="144">
        <v>135032.22</v>
      </c>
      <c r="G139" s="144">
        <v>0</v>
      </c>
      <c r="H139" s="154">
        <v>135032.22</v>
      </c>
    </row>
    <row r="140" spans="1:8" ht="15.6" x14ac:dyDescent="0.3">
      <c r="A140" s="153" t="s">
        <v>446</v>
      </c>
      <c r="B140" s="144" t="str">
        <f t="shared" si="2"/>
        <v>2339</v>
      </c>
      <c r="C140" s="147" t="s">
        <v>447</v>
      </c>
      <c r="D140" s="144">
        <v>0</v>
      </c>
      <c r="E140" s="144">
        <v>0</v>
      </c>
      <c r="F140" s="144">
        <v>0</v>
      </c>
      <c r="G140" s="144">
        <v>0</v>
      </c>
      <c r="H140" s="154">
        <v>0</v>
      </c>
    </row>
    <row r="141" spans="1:8" ht="15.6" x14ac:dyDescent="0.3">
      <c r="A141" s="153" t="s">
        <v>448</v>
      </c>
      <c r="B141" s="144" t="str">
        <f t="shared" si="2"/>
        <v>2449</v>
      </c>
      <c r="C141" s="147" t="s">
        <v>449</v>
      </c>
      <c r="D141" s="144">
        <v>0</v>
      </c>
      <c r="E141" s="144">
        <v>0</v>
      </c>
      <c r="F141" s="144">
        <v>0</v>
      </c>
      <c r="G141" s="144">
        <v>0</v>
      </c>
      <c r="H141" s="154">
        <v>0</v>
      </c>
    </row>
    <row r="142" spans="1:8" ht="15.6" x14ac:dyDescent="0.3">
      <c r="A142" s="153" t="s">
        <v>450</v>
      </c>
      <c r="B142" s="144" t="str">
        <f t="shared" si="2"/>
        <v>2503A</v>
      </c>
      <c r="C142" s="161" t="s">
        <v>451</v>
      </c>
      <c r="D142" s="144">
        <v>0</v>
      </c>
      <c r="E142" s="144">
        <v>0</v>
      </c>
      <c r="F142" s="144">
        <v>0</v>
      </c>
      <c r="G142" s="144">
        <v>0</v>
      </c>
      <c r="H142" s="154">
        <v>0</v>
      </c>
    </row>
    <row r="143" spans="1:8" ht="15.6" x14ac:dyDescent="0.3">
      <c r="A143" s="153" t="s">
        <v>452</v>
      </c>
      <c r="B143" s="144" t="str">
        <f t="shared" si="2"/>
        <v>2604A</v>
      </c>
      <c r="C143" s="161" t="s">
        <v>453</v>
      </c>
      <c r="D143" s="144">
        <v>0</v>
      </c>
      <c r="E143" s="144">
        <v>0</v>
      </c>
      <c r="F143" s="144">
        <v>0</v>
      </c>
      <c r="G143" s="144">
        <v>0</v>
      </c>
      <c r="H143" s="154">
        <v>0</v>
      </c>
    </row>
    <row r="144" spans="1:8" ht="15.6" x14ac:dyDescent="0.3">
      <c r="A144" s="153" t="s">
        <v>454</v>
      </c>
      <c r="B144" s="144" t="str">
        <f t="shared" si="2"/>
        <v>2703A</v>
      </c>
      <c r="C144" s="147" t="s">
        <v>455</v>
      </c>
      <c r="D144" s="144">
        <v>1423347.1</v>
      </c>
      <c r="E144" s="144">
        <v>0</v>
      </c>
      <c r="F144" s="144">
        <v>1423347.1</v>
      </c>
      <c r="G144" s="144">
        <v>0</v>
      </c>
      <c r="H144" s="154">
        <v>1423347.1</v>
      </c>
    </row>
    <row r="145" spans="1:8" ht="15.6" x14ac:dyDescent="0.3">
      <c r="A145" s="153" t="s">
        <v>456</v>
      </c>
      <c r="B145" s="144" t="str">
        <f t="shared" si="2"/>
        <v>2824A</v>
      </c>
      <c r="C145" s="147" t="s">
        <v>457</v>
      </c>
      <c r="D145" s="144">
        <v>0</v>
      </c>
      <c r="E145" s="144">
        <v>0</v>
      </c>
      <c r="F145" s="144">
        <v>0</v>
      </c>
      <c r="G145" s="144">
        <v>0</v>
      </c>
      <c r="H145" s="154">
        <v>0</v>
      </c>
    </row>
    <row r="146" spans="1:8" ht="15.6" x14ac:dyDescent="0.3">
      <c r="A146" s="153" t="s">
        <v>458</v>
      </c>
      <c r="B146" s="144" t="str">
        <f t="shared" si="2"/>
        <v>2934</v>
      </c>
      <c r="C146" s="161" t="s">
        <v>459</v>
      </c>
      <c r="D146" s="144">
        <v>0</v>
      </c>
      <c r="E146" s="144">
        <v>0</v>
      </c>
      <c r="F146" s="144">
        <v>0</v>
      </c>
      <c r="G146" s="144">
        <v>0</v>
      </c>
      <c r="H146" s="154">
        <v>0</v>
      </c>
    </row>
    <row r="147" spans="1:8" ht="15.6" x14ac:dyDescent="0.3">
      <c r="A147" s="153" t="s">
        <v>460</v>
      </c>
      <c r="B147" s="144" t="str">
        <f t="shared" si="2"/>
        <v>3049</v>
      </c>
      <c r="C147" s="161" t="s">
        <v>461</v>
      </c>
      <c r="D147" s="144">
        <v>0</v>
      </c>
      <c r="E147" s="144">
        <v>0</v>
      </c>
      <c r="F147" s="144">
        <v>0</v>
      </c>
      <c r="G147" s="144">
        <v>0</v>
      </c>
      <c r="H147" s="154">
        <v>0</v>
      </c>
    </row>
    <row r="148" spans="1:8" ht="15.6" x14ac:dyDescent="0.3">
      <c r="A148" s="153" t="s">
        <v>462</v>
      </c>
      <c r="B148" s="144" t="str">
        <f t="shared" si="2"/>
        <v>3215</v>
      </c>
      <c r="C148" s="147" t="s">
        <v>463</v>
      </c>
      <c r="D148" s="144">
        <v>0</v>
      </c>
      <c r="E148" s="144">
        <v>0</v>
      </c>
      <c r="F148" s="144">
        <v>0</v>
      </c>
      <c r="G148" s="144">
        <v>0</v>
      </c>
      <c r="H148" s="154">
        <v>0</v>
      </c>
    </row>
    <row r="149" spans="1:8" ht="15.6" x14ac:dyDescent="0.3">
      <c r="A149" s="153" t="s">
        <v>464</v>
      </c>
      <c r="B149" s="144" t="str">
        <f t="shared" si="2"/>
        <v>3303A</v>
      </c>
      <c r="C149" s="161" t="s">
        <v>465</v>
      </c>
      <c r="D149" s="144">
        <v>0</v>
      </c>
      <c r="E149" s="144">
        <v>0</v>
      </c>
      <c r="F149" s="144">
        <v>0</v>
      </c>
      <c r="G149" s="144">
        <v>0</v>
      </c>
      <c r="H149" s="154">
        <v>0</v>
      </c>
    </row>
    <row r="150" spans="1:8" ht="15.6" x14ac:dyDescent="0.3">
      <c r="A150" s="153" t="s">
        <v>466</v>
      </c>
      <c r="B150" s="144" t="str">
        <f t="shared" si="2"/>
        <v>3410</v>
      </c>
      <c r="C150" s="147" t="s">
        <v>467</v>
      </c>
      <c r="D150" s="144">
        <v>0</v>
      </c>
      <c r="E150" s="144">
        <v>0</v>
      </c>
      <c r="F150" s="144">
        <v>0</v>
      </c>
      <c r="G150" s="144">
        <v>0</v>
      </c>
      <c r="H150" s="154">
        <v>0</v>
      </c>
    </row>
    <row r="151" spans="1:8" ht="15.6" x14ac:dyDescent="0.3">
      <c r="A151" s="153" t="s">
        <v>468</v>
      </c>
      <c r="B151" s="144" t="str">
        <f t="shared" si="2"/>
        <v>3509A</v>
      </c>
      <c r="C151" s="147" t="s">
        <v>469</v>
      </c>
      <c r="D151" s="144">
        <v>82.32</v>
      </c>
      <c r="E151" s="144">
        <v>0</v>
      </c>
      <c r="F151" s="144">
        <v>82.32</v>
      </c>
      <c r="G151" s="144">
        <v>0</v>
      </c>
      <c r="H151" s="154">
        <v>82.32</v>
      </c>
    </row>
    <row r="152" spans="1:8" ht="15.6" x14ac:dyDescent="0.3">
      <c r="A152" s="153" t="s">
        <v>470</v>
      </c>
      <c r="B152" s="144" t="str">
        <f t="shared" si="2"/>
        <v>3611</v>
      </c>
      <c r="C152" s="147" t="s">
        <v>471</v>
      </c>
      <c r="D152" s="144">
        <v>571.09</v>
      </c>
      <c r="E152" s="144">
        <v>0</v>
      </c>
      <c r="F152" s="144">
        <v>571.09</v>
      </c>
      <c r="G152" s="144">
        <v>0</v>
      </c>
      <c r="H152" s="154">
        <v>571.09</v>
      </c>
    </row>
    <row r="153" spans="1:8" ht="15.6" x14ac:dyDescent="0.3">
      <c r="A153" s="153" t="s">
        <v>472</v>
      </c>
      <c r="B153" s="144" t="str">
        <f t="shared" si="2"/>
        <v>3730</v>
      </c>
      <c r="C153" s="147" t="s">
        <v>473</v>
      </c>
      <c r="D153" s="144">
        <v>0</v>
      </c>
      <c r="E153" s="144">
        <v>0</v>
      </c>
      <c r="F153" s="144">
        <v>0</v>
      </c>
      <c r="G153" s="144">
        <v>0</v>
      </c>
      <c r="H153" s="154">
        <v>0</v>
      </c>
    </row>
    <row r="154" spans="1:8" ht="15.6" x14ac:dyDescent="0.3">
      <c r="A154" s="153" t="s">
        <v>474</v>
      </c>
      <c r="B154" s="144" t="str">
        <f t="shared" si="2"/>
        <v>3831</v>
      </c>
      <c r="C154" s="147" t="s">
        <v>475</v>
      </c>
      <c r="D154" s="144">
        <v>0</v>
      </c>
      <c r="E154" s="144">
        <v>0</v>
      </c>
      <c r="F154" s="144">
        <v>0</v>
      </c>
      <c r="G154" s="144">
        <v>0</v>
      </c>
      <c r="H154" s="154">
        <v>0</v>
      </c>
    </row>
    <row r="155" spans="1:8" ht="15.6" x14ac:dyDescent="0.3">
      <c r="A155" s="153" t="s">
        <v>476</v>
      </c>
      <c r="B155" s="144" t="str">
        <f t="shared" si="2"/>
        <v>3909A</v>
      </c>
      <c r="C155" s="147" t="s">
        <v>477</v>
      </c>
      <c r="D155" s="144">
        <v>0</v>
      </c>
      <c r="E155" s="144">
        <v>0</v>
      </c>
      <c r="F155" s="144">
        <v>0</v>
      </c>
      <c r="G155" s="144">
        <v>0</v>
      </c>
      <c r="H155" s="154">
        <v>0</v>
      </c>
    </row>
    <row r="156" spans="1:8" ht="15.6" x14ac:dyDescent="0.3">
      <c r="A156" s="153" t="s">
        <v>478</v>
      </c>
      <c r="B156" s="144" t="str">
        <f t="shared" si="2"/>
        <v>4012</v>
      </c>
      <c r="C156" s="147" t="s">
        <v>479</v>
      </c>
      <c r="D156" s="144">
        <v>2583.11</v>
      </c>
      <c r="E156" s="144">
        <v>0</v>
      </c>
      <c r="F156" s="144">
        <v>2583.11</v>
      </c>
      <c r="G156" s="144">
        <v>0</v>
      </c>
      <c r="H156" s="154">
        <v>2583.11</v>
      </c>
    </row>
    <row r="157" spans="1:8" ht="15.6" x14ac:dyDescent="0.3">
      <c r="A157" s="153" t="s">
        <v>478</v>
      </c>
      <c r="B157" s="144" t="str">
        <f t="shared" si="2"/>
        <v>4033</v>
      </c>
      <c r="C157" s="147" t="s">
        <v>480</v>
      </c>
      <c r="D157" s="144">
        <v>195.66</v>
      </c>
      <c r="E157" s="144">
        <v>0</v>
      </c>
      <c r="F157" s="144">
        <v>195.66</v>
      </c>
      <c r="G157" s="144">
        <v>0</v>
      </c>
      <c r="H157" s="154">
        <v>195.66</v>
      </c>
    </row>
    <row r="158" spans="1:8" ht="15.6" x14ac:dyDescent="0.3">
      <c r="A158" s="153" t="s">
        <v>481</v>
      </c>
      <c r="B158" s="144" t="str">
        <f t="shared" si="2"/>
        <v>4110</v>
      </c>
      <c r="C158" s="161" t="s">
        <v>482</v>
      </c>
      <c r="D158" s="144">
        <v>861.73</v>
      </c>
      <c r="E158" s="144">
        <v>0</v>
      </c>
      <c r="F158" s="144">
        <v>861.73</v>
      </c>
      <c r="G158" s="144">
        <v>0</v>
      </c>
      <c r="H158" s="154">
        <v>861.73</v>
      </c>
    </row>
    <row r="159" spans="1:8" ht="15.6" x14ac:dyDescent="0.3">
      <c r="A159" s="153" t="s">
        <v>481</v>
      </c>
      <c r="B159" s="144" t="str">
        <f t="shared" si="2"/>
        <v>4128</v>
      </c>
      <c r="C159" s="161" t="s">
        <v>483</v>
      </c>
      <c r="D159" s="144">
        <v>1724372.34</v>
      </c>
      <c r="E159" s="144">
        <v>0</v>
      </c>
      <c r="F159" s="144">
        <v>1724372.34</v>
      </c>
      <c r="G159" s="144">
        <v>0</v>
      </c>
      <c r="H159" s="154">
        <v>1724372.34</v>
      </c>
    </row>
    <row r="160" spans="1:8" ht="15.6" x14ac:dyDescent="0.3">
      <c r="A160" s="153" t="s">
        <v>481</v>
      </c>
      <c r="B160" s="144" t="str">
        <f t="shared" si="2"/>
        <v>4125</v>
      </c>
      <c r="C160" s="164" t="s">
        <v>484</v>
      </c>
      <c r="D160" s="144">
        <v>0</v>
      </c>
      <c r="E160" s="144">
        <v>0</v>
      </c>
      <c r="F160" s="144">
        <v>0</v>
      </c>
      <c r="G160" s="144">
        <v>0</v>
      </c>
      <c r="H160" s="154">
        <v>0</v>
      </c>
    </row>
    <row r="161" spans="1:8" ht="15.6" x14ac:dyDescent="0.3">
      <c r="A161" s="153" t="s">
        <v>485</v>
      </c>
      <c r="B161" s="144" t="str">
        <f t="shared" si="2"/>
        <v>4210</v>
      </c>
      <c r="C161" s="161" t="s">
        <v>486</v>
      </c>
      <c r="D161" s="144">
        <v>1426.47</v>
      </c>
      <c r="E161" s="144">
        <v>0</v>
      </c>
      <c r="F161" s="144">
        <v>1426.47</v>
      </c>
      <c r="G161" s="144">
        <v>0</v>
      </c>
      <c r="H161" s="154">
        <v>1426.47</v>
      </c>
    </row>
    <row r="162" spans="1:8" ht="15.6" x14ac:dyDescent="0.3">
      <c r="A162" s="153" t="s">
        <v>248</v>
      </c>
      <c r="B162" s="144" t="str">
        <f t="shared" si="2"/>
        <v>4316</v>
      </c>
      <c r="C162" s="161" t="s">
        <v>487</v>
      </c>
      <c r="D162" s="144">
        <v>1542797.61</v>
      </c>
      <c r="E162" s="144">
        <v>0</v>
      </c>
      <c r="F162" s="144">
        <v>1542797.61</v>
      </c>
      <c r="G162" s="144">
        <v>0</v>
      </c>
      <c r="H162" s="154">
        <v>1542797.61</v>
      </c>
    </row>
    <row r="163" spans="1:8" ht="15.6" x14ac:dyDescent="0.3">
      <c r="A163" s="153" t="s">
        <v>248</v>
      </c>
      <c r="B163" s="144" t="str">
        <f t="shared" si="2"/>
        <v>4325</v>
      </c>
      <c r="C163" s="164" t="s">
        <v>488</v>
      </c>
      <c r="D163" s="144">
        <v>0</v>
      </c>
      <c r="E163" s="144">
        <v>0</v>
      </c>
      <c r="F163" s="144">
        <v>0</v>
      </c>
      <c r="G163" s="144">
        <v>0</v>
      </c>
      <c r="H163" s="154">
        <v>0</v>
      </c>
    </row>
    <row r="164" spans="1:8" ht="15.6" x14ac:dyDescent="0.3">
      <c r="A164" s="153" t="s">
        <v>489</v>
      </c>
      <c r="B164" s="144" t="str">
        <f t="shared" si="2"/>
        <v>4435</v>
      </c>
      <c r="C164" s="161" t="s">
        <v>490</v>
      </c>
      <c r="D164" s="144">
        <v>0</v>
      </c>
      <c r="E164" s="144">
        <v>0</v>
      </c>
      <c r="F164" s="144">
        <v>0</v>
      </c>
      <c r="G164" s="144">
        <v>0</v>
      </c>
      <c r="H164" s="154">
        <v>0</v>
      </c>
    </row>
    <row r="165" spans="1:8" ht="15.6" x14ac:dyDescent="0.3">
      <c r="A165" s="153" t="s">
        <v>491</v>
      </c>
      <c r="B165" s="144" t="str">
        <f t="shared" si="2"/>
        <v>4510</v>
      </c>
      <c r="C165" s="161" t="s">
        <v>492</v>
      </c>
      <c r="D165" s="144">
        <v>0</v>
      </c>
      <c r="E165" s="144">
        <v>0</v>
      </c>
      <c r="F165" s="144">
        <v>0</v>
      </c>
      <c r="G165" s="144">
        <v>0</v>
      </c>
      <c r="H165" s="154">
        <v>0</v>
      </c>
    </row>
    <row r="166" spans="1:8" ht="15.6" x14ac:dyDescent="0.3">
      <c r="A166" s="153" t="s">
        <v>493</v>
      </c>
      <c r="B166" s="144" t="str">
        <f t="shared" si="2"/>
        <v>4612</v>
      </c>
      <c r="C166" s="161" t="s">
        <v>494</v>
      </c>
      <c r="D166" s="144">
        <v>7760.9600000000009</v>
      </c>
      <c r="E166" s="144">
        <v>0</v>
      </c>
      <c r="F166" s="144">
        <v>7760.9600000000009</v>
      </c>
      <c r="G166" s="144">
        <v>0</v>
      </c>
      <c r="H166" s="154">
        <v>7760.9600000000009</v>
      </c>
    </row>
    <row r="167" spans="1:8" ht="15.6" x14ac:dyDescent="0.3">
      <c r="A167" s="153" t="s">
        <v>495</v>
      </c>
      <c r="B167" s="144" t="str">
        <f t="shared" si="2"/>
        <v>4711</v>
      </c>
      <c r="C167" s="161" t="s">
        <v>496</v>
      </c>
      <c r="D167" s="144">
        <v>3882.13</v>
      </c>
      <c r="E167" s="144">
        <v>0</v>
      </c>
      <c r="F167" s="144">
        <v>3882.13</v>
      </c>
      <c r="G167" s="144">
        <v>0</v>
      </c>
      <c r="H167" s="154">
        <v>3882.13</v>
      </c>
    </row>
    <row r="168" spans="1:8" ht="15.6" x14ac:dyDescent="0.3">
      <c r="A168" s="153" t="s">
        <v>497</v>
      </c>
      <c r="B168" s="144" t="str">
        <f t="shared" si="2"/>
        <v>4815</v>
      </c>
      <c r="C168" s="161" t="s">
        <v>498</v>
      </c>
      <c r="D168" s="144">
        <v>6745.37</v>
      </c>
      <c r="E168" s="144">
        <v>0</v>
      </c>
      <c r="F168" s="144">
        <v>6745.37</v>
      </c>
      <c r="G168" s="144">
        <v>0</v>
      </c>
      <c r="H168" s="154">
        <v>6745.37</v>
      </c>
    </row>
    <row r="169" spans="1:8" ht="15.6" x14ac:dyDescent="0.3">
      <c r="A169" s="153" t="s">
        <v>499</v>
      </c>
      <c r="B169" s="144" t="str">
        <f t="shared" si="2"/>
        <v>4949</v>
      </c>
      <c r="C169" s="161" t="s">
        <v>500</v>
      </c>
      <c r="D169" s="144">
        <v>0</v>
      </c>
      <c r="E169" s="144">
        <v>0</v>
      </c>
      <c r="F169" s="144">
        <v>0</v>
      </c>
      <c r="G169" s="144">
        <v>0</v>
      </c>
      <c r="H169" s="154">
        <v>0</v>
      </c>
    </row>
    <row r="170" spans="1:8" ht="15.6" x14ac:dyDescent="0.3">
      <c r="A170" s="153" t="s">
        <v>501</v>
      </c>
      <c r="B170" s="144" t="str">
        <f t="shared" si="2"/>
        <v>5019A</v>
      </c>
      <c r="C170" s="161" t="s">
        <v>502</v>
      </c>
      <c r="D170" s="144">
        <v>0</v>
      </c>
      <c r="E170" s="144">
        <v>0</v>
      </c>
      <c r="F170" s="144">
        <v>0</v>
      </c>
      <c r="G170" s="144">
        <v>0</v>
      </c>
      <c r="H170" s="154">
        <v>0</v>
      </c>
    </row>
    <row r="171" spans="1:8" ht="15.6" x14ac:dyDescent="0.3">
      <c r="A171" s="153" t="s">
        <v>503</v>
      </c>
      <c r="B171" s="144" t="str">
        <f t="shared" si="2"/>
        <v>5119A</v>
      </c>
      <c r="C171" s="161" t="s">
        <v>504</v>
      </c>
      <c r="D171" s="144">
        <v>0</v>
      </c>
      <c r="E171" s="144">
        <v>0</v>
      </c>
      <c r="F171" s="144">
        <v>0</v>
      </c>
      <c r="G171" s="144">
        <v>0</v>
      </c>
      <c r="H171" s="154">
        <v>0</v>
      </c>
    </row>
    <row r="172" spans="1:8" ht="15.6" x14ac:dyDescent="0.3">
      <c r="A172" s="153" t="s">
        <v>505</v>
      </c>
      <c r="B172" s="144" t="str">
        <f t="shared" si="2"/>
        <v>5219A</v>
      </c>
      <c r="C172" s="161" t="s">
        <v>506</v>
      </c>
      <c r="D172" s="144">
        <v>106</v>
      </c>
      <c r="E172" s="144">
        <v>0</v>
      </c>
      <c r="F172" s="144">
        <v>106</v>
      </c>
      <c r="G172" s="144">
        <v>0</v>
      </c>
      <c r="H172" s="154">
        <v>106</v>
      </c>
    </row>
    <row r="173" spans="1:8" ht="15.6" x14ac:dyDescent="0.3">
      <c r="A173" s="153" t="s">
        <v>507</v>
      </c>
      <c r="B173" s="144" t="str">
        <f t="shared" si="2"/>
        <v>5319A</v>
      </c>
      <c r="C173" s="161" t="s">
        <v>508</v>
      </c>
      <c r="D173" s="144">
        <v>60</v>
      </c>
      <c r="E173" s="144">
        <v>0</v>
      </c>
      <c r="F173" s="144">
        <v>60</v>
      </c>
      <c r="G173" s="144">
        <v>0</v>
      </c>
      <c r="H173" s="154">
        <v>60</v>
      </c>
    </row>
    <row r="174" spans="1:8" ht="15.6" x14ac:dyDescent="0.3">
      <c r="A174" s="153" t="s">
        <v>270</v>
      </c>
      <c r="B174" s="144" t="str">
        <f t="shared" si="2"/>
        <v>5438</v>
      </c>
      <c r="C174" s="161" t="s">
        <v>509</v>
      </c>
      <c r="D174" s="144">
        <v>413.13</v>
      </c>
      <c r="E174" s="144">
        <v>0</v>
      </c>
      <c r="F174" s="144">
        <v>413.13</v>
      </c>
      <c r="G174" s="144">
        <v>0</v>
      </c>
      <c r="H174" s="154">
        <v>413.13</v>
      </c>
    </row>
    <row r="175" spans="1:8" ht="15.6" x14ac:dyDescent="0.3">
      <c r="A175" s="153" t="s">
        <v>264</v>
      </c>
      <c r="B175" s="144" t="str">
        <f t="shared" si="2"/>
        <v>5526</v>
      </c>
      <c r="C175" s="161" t="s">
        <v>510</v>
      </c>
      <c r="D175" s="144">
        <v>188705.78999999998</v>
      </c>
      <c r="E175" s="144">
        <v>0</v>
      </c>
      <c r="F175" s="144">
        <v>188705.78999999998</v>
      </c>
      <c r="G175" s="144">
        <v>0</v>
      </c>
      <c r="H175" s="154">
        <v>188705.78999999998</v>
      </c>
    </row>
    <row r="176" spans="1:8" ht="15.6" x14ac:dyDescent="0.3">
      <c r="A176" s="153" t="s">
        <v>276</v>
      </c>
      <c r="B176" s="144" t="str">
        <f t="shared" si="2"/>
        <v>5719A</v>
      </c>
      <c r="C176" s="161" t="s">
        <v>511</v>
      </c>
      <c r="D176" s="144">
        <v>0</v>
      </c>
      <c r="E176" s="144">
        <v>0</v>
      </c>
      <c r="F176" s="144">
        <v>0</v>
      </c>
      <c r="G176" s="144">
        <v>0</v>
      </c>
      <c r="H176" s="154">
        <v>0</v>
      </c>
    </row>
    <row r="177" spans="1:8" ht="15.6" x14ac:dyDescent="0.3">
      <c r="A177" s="153" t="s">
        <v>512</v>
      </c>
      <c r="B177" s="144" t="str">
        <f t="shared" si="2"/>
        <v>5819A</v>
      </c>
      <c r="C177" s="161" t="s">
        <v>513</v>
      </c>
      <c r="D177" s="144">
        <v>2846395.19</v>
      </c>
      <c r="E177" s="144">
        <v>0</v>
      </c>
      <c r="F177" s="144">
        <v>2846395.19</v>
      </c>
      <c r="G177" s="144">
        <v>0</v>
      </c>
      <c r="H177" s="154">
        <v>2846395.19</v>
      </c>
    </row>
    <row r="178" spans="1:8" ht="15.6" x14ac:dyDescent="0.3">
      <c r="A178" s="153" t="s">
        <v>512</v>
      </c>
      <c r="B178" s="144" t="str">
        <f t="shared" si="2"/>
        <v>5829</v>
      </c>
      <c r="C178" s="161" t="s">
        <v>514</v>
      </c>
      <c r="D178" s="144">
        <v>0</v>
      </c>
      <c r="E178" s="144">
        <v>0</v>
      </c>
      <c r="F178" s="144">
        <v>0</v>
      </c>
      <c r="G178" s="144">
        <v>0</v>
      </c>
      <c r="H178" s="154">
        <v>0</v>
      </c>
    </row>
    <row r="179" spans="1:8" ht="15.6" x14ac:dyDescent="0.3">
      <c r="A179" s="153" t="s">
        <v>515</v>
      </c>
      <c r="B179" s="144" t="str">
        <f t="shared" si="2"/>
        <v>5919A</v>
      </c>
      <c r="C179" s="161" t="s">
        <v>516</v>
      </c>
      <c r="D179" s="144">
        <v>0</v>
      </c>
      <c r="E179" s="144">
        <v>0</v>
      </c>
      <c r="F179" s="144">
        <v>0</v>
      </c>
      <c r="G179" s="144">
        <v>0</v>
      </c>
      <c r="H179" s="154">
        <v>0</v>
      </c>
    </row>
    <row r="180" spans="1:8" ht="15.6" x14ac:dyDescent="0.3">
      <c r="A180" s="153" t="s">
        <v>274</v>
      </c>
      <c r="B180" s="144" t="str">
        <f t="shared" si="2"/>
        <v>6019A</v>
      </c>
      <c r="C180" s="147" t="s">
        <v>517</v>
      </c>
      <c r="D180" s="144">
        <v>0</v>
      </c>
      <c r="E180" s="144">
        <v>0</v>
      </c>
      <c r="F180" s="144">
        <v>0</v>
      </c>
      <c r="G180" s="144">
        <v>0</v>
      </c>
      <c r="H180" s="154">
        <v>0</v>
      </c>
    </row>
    <row r="181" spans="1:8" ht="15.6" x14ac:dyDescent="0.3">
      <c r="A181" s="153" t="s">
        <v>518</v>
      </c>
      <c r="B181" s="144" t="str">
        <f t="shared" si="2"/>
        <v>6119A</v>
      </c>
      <c r="C181" s="147" t="s">
        <v>519</v>
      </c>
      <c r="D181" s="144">
        <v>0</v>
      </c>
      <c r="E181" s="144">
        <v>0</v>
      </c>
      <c r="F181" s="144">
        <v>0</v>
      </c>
      <c r="G181" s="144">
        <v>0</v>
      </c>
      <c r="H181" s="154">
        <v>0</v>
      </c>
    </row>
    <row r="182" spans="1:8" ht="15.6" x14ac:dyDescent="0.3">
      <c r="A182" s="153" t="s">
        <v>520</v>
      </c>
      <c r="B182" s="144" t="str">
        <f t="shared" si="2"/>
        <v>6249</v>
      </c>
      <c r="C182" s="161" t="s">
        <v>521</v>
      </c>
      <c r="D182" s="144">
        <v>7797.6900000000005</v>
      </c>
      <c r="E182" s="144">
        <v>0</v>
      </c>
      <c r="F182" s="144">
        <v>7797.6900000000005</v>
      </c>
      <c r="G182" s="144">
        <v>0</v>
      </c>
      <c r="H182" s="154">
        <v>7797.6900000000005</v>
      </c>
    </row>
    <row r="183" spans="1:8" ht="15.6" x14ac:dyDescent="0.3">
      <c r="A183" s="153" t="s">
        <v>522</v>
      </c>
      <c r="B183" s="144" t="str">
        <f t="shared" si="2"/>
        <v>6329</v>
      </c>
      <c r="C183" s="161" t="s">
        <v>523</v>
      </c>
      <c r="D183" s="144">
        <v>6802.1900000000005</v>
      </c>
      <c r="E183" s="144">
        <v>0</v>
      </c>
      <c r="F183" s="144">
        <v>6802.1900000000005</v>
      </c>
      <c r="G183" s="144">
        <v>0</v>
      </c>
      <c r="H183" s="154">
        <v>6802.1900000000005</v>
      </c>
    </row>
    <row r="184" spans="1:8" ht="15.6" x14ac:dyDescent="0.3">
      <c r="A184" s="153" t="s">
        <v>524</v>
      </c>
      <c r="B184" s="144" t="str">
        <f t="shared" ref="B184:B215" si="3">C184</f>
        <v>6407</v>
      </c>
      <c r="C184" s="161" t="s">
        <v>525</v>
      </c>
      <c r="D184" s="144">
        <v>0</v>
      </c>
      <c r="E184" s="144">
        <v>0</v>
      </c>
      <c r="F184" s="144">
        <v>0</v>
      </c>
      <c r="G184" s="144">
        <v>0</v>
      </c>
      <c r="H184" s="154">
        <v>0</v>
      </c>
    </row>
    <row r="185" spans="1:8" ht="15.6" x14ac:dyDescent="0.3">
      <c r="A185" s="153" t="s">
        <v>526</v>
      </c>
      <c r="B185" s="144" t="str">
        <f t="shared" si="3"/>
        <v>6519A</v>
      </c>
      <c r="C185" s="161" t="s">
        <v>527</v>
      </c>
      <c r="D185" s="144">
        <v>0</v>
      </c>
      <c r="E185" s="144">
        <v>0</v>
      </c>
      <c r="F185" s="144">
        <v>0</v>
      </c>
      <c r="G185" s="144">
        <v>0</v>
      </c>
      <c r="H185" s="154">
        <v>0</v>
      </c>
    </row>
    <row r="186" spans="1:8" ht="15.6" x14ac:dyDescent="0.3">
      <c r="A186" s="153" t="s">
        <v>528</v>
      </c>
      <c r="B186" s="144" t="str">
        <f t="shared" si="3"/>
        <v>6619A</v>
      </c>
      <c r="C186" s="161" t="s">
        <v>529</v>
      </c>
      <c r="D186" s="144">
        <v>0</v>
      </c>
      <c r="E186" s="144">
        <v>0</v>
      </c>
      <c r="F186" s="144">
        <v>0</v>
      </c>
      <c r="G186" s="144">
        <v>0</v>
      </c>
      <c r="H186" s="154">
        <v>0</v>
      </c>
    </row>
    <row r="187" spans="1:8" ht="15.6" x14ac:dyDescent="0.3">
      <c r="A187" s="153" t="s">
        <v>530</v>
      </c>
      <c r="B187" s="144" t="str">
        <f t="shared" si="3"/>
        <v>6709A</v>
      </c>
      <c r="C187" s="161" t="s">
        <v>531</v>
      </c>
      <c r="D187" s="144">
        <v>543.19999999999993</v>
      </c>
      <c r="E187" s="144">
        <v>0</v>
      </c>
      <c r="F187" s="144">
        <v>543.19999999999993</v>
      </c>
      <c r="G187" s="144">
        <v>0</v>
      </c>
      <c r="H187" s="154">
        <v>543.19999999999993</v>
      </c>
    </row>
    <row r="188" spans="1:8" ht="15.6" x14ac:dyDescent="0.3">
      <c r="A188" s="153" t="s">
        <v>530</v>
      </c>
      <c r="B188" s="144" t="str">
        <f t="shared" si="3"/>
        <v>6733</v>
      </c>
      <c r="C188" s="161" t="s">
        <v>532</v>
      </c>
      <c r="D188" s="144">
        <v>0</v>
      </c>
      <c r="E188" s="144">
        <v>0</v>
      </c>
      <c r="F188" s="144">
        <v>0</v>
      </c>
      <c r="G188" s="144">
        <v>0</v>
      </c>
      <c r="H188" s="154">
        <v>0</v>
      </c>
    </row>
    <row r="189" spans="1:8" ht="15.6" x14ac:dyDescent="0.3">
      <c r="A189" s="153" t="s">
        <v>533</v>
      </c>
      <c r="B189" s="144" t="str">
        <f t="shared" si="3"/>
        <v>6840</v>
      </c>
      <c r="C189" s="164" t="s">
        <v>534</v>
      </c>
      <c r="D189" s="144">
        <v>0</v>
      </c>
      <c r="E189" s="144">
        <v>0</v>
      </c>
      <c r="F189" s="144">
        <v>0</v>
      </c>
      <c r="G189" s="144">
        <v>0</v>
      </c>
      <c r="H189" s="154">
        <v>0</v>
      </c>
    </row>
    <row r="190" spans="1:8" ht="15.6" x14ac:dyDescent="0.3">
      <c r="A190" s="153" t="s">
        <v>535</v>
      </c>
      <c r="B190" s="144" t="str">
        <f t="shared" si="3"/>
        <v>7208</v>
      </c>
      <c r="C190" s="161" t="s">
        <v>536</v>
      </c>
      <c r="D190" s="144">
        <v>984</v>
      </c>
      <c r="E190" s="144">
        <v>0</v>
      </c>
      <c r="F190" s="144">
        <v>984</v>
      </c>
      <c r="G190" s="144">
        <v>0</v>
      </c>
      <c r="H190" s="154">
        <v>984</v>
      </c>
    </row>
    <row r="191" spans="1:8" ht="15.6" x14ac:dyDescent="0.3">
      <c r="A191" s="153" t="s">
        <v>347</v>
      </c>
      <c r="B191" s="144" t="str">
        <f t="shared" si="3"/>
        <v>7305A</v>
      </c>
      <c r="C191" s="161" t="s">
        <v>537</v>
      </c>
      <c r="D191" s="144">
        <v>0</v>
      </c>
      <c r="E191" s="144">
        <v>0</v>
      </c>
      <c r="F191" s="144">
        <v>0</v>
      </c>
      <c r="G191" s="144">
        <v>0</v>
      </c>
      <c r="H191" s="154">
        <v>0</v>
      </c>
    </row>
    <row r="192" spans="1:8" ht="15.6" x14ac:dyDescent="0.3">
      <c r="A192" s="153" t="s">
        <v>538</v>
      </c>
      <c r="B192" s="144" t="str">
        <f t="shared" si="3"/>
        <v>7405A</v>
      </c>
      <c r="C192" s="161" t="s">
        <v>539</v>
      </c>
      <c r="D192" s="144">
        <v>106894.79999999999</v>
      </c>
      <c r="E192" s="144">
        <v>0</v>
      </c>
      <c r="F192" s="144">
        <v>106894.79999999999</v>
      </c>
      <c r="G192" s="144">
        <v>0</v>
      </c>
      <c r="H192" s="154">
        <v>106894.79999999999</v>
      </c>
    </row>
    <row r="193" spans="1:8" ht="15.6" x14ac:dyDescent="0.3">
      <c r="A193" s="153" t="s">
        <v>538</v>
      </c>
      <c r="B193" s="144" t="str">
        <f t="shared" si="3"/>
        <v>7425</v>
      </c>
      <c r="C193" s="164" t="s">
        <v>540</v>
      </c>
      <c r="D193" s="144">
        <v>0</v>
      </c>
      <c r="E193" s="144">
        <v>0</v>
      </c>
      <c r="F193" s="144">
        <v>0</v>
      </c>
      <c r="G193" s="144">
        <v>0</v>
      </c>
      <c r="H193" s="154">
        <v>0</v>
      </c>
    </row>
    <row r="194" spans="1:8" ht="15.6" x14ac:dyDescent="0.3">
      <c r="A194" s="153" t="s">
        <v>541</v>
      </c>
      <c r="B194" s="144" t="str">
        <f t="shared" si="3"/>
        <v>7538</v>
      </c>
      <c r="C194" s="147" t="s">
        <v>542</v>
      </c>
      <c r="D194" s="144">
        <v>5620.6</v>
      </c>
      <c r="E194" s="144">
        <v>0</v>
      </c>
      <c r="F194" s="144">
        <v>5620.6</v>
      </c>
      <c r="G194" s="144">
        <v>0</v>
      </c>
      <c r="H194" s="154">
        <v>5620.6</v>
      </c>
    </row>
    <row r="195" spans="1:8" ht="15.6" x14ac:dyDescent="0.3">
      <c r="A195" s="153" t="s">
        <v>541</v>
      </c>
      <c r="B195" s="144" t="str">
        <f t="shared" si="3"/>
        <v>7525</v>
      </c>
      <c r="C195" s="162" t="s">
        <v>543</v>
      </c>
      <c r="D195" s="144">
        <v>0</v>
      </c>
      <c r="E195" s="144">
        <v>0</v>
      </c>
      <c r="F195" s="144">
        <v>0</v>
      </c>
      <c r="G195" s="144">
        <v>0</v>
      </c>
      <c r="H195" s="154">
        <v>0</v>
      </c>
    </row>
    <row r="196" spans="1:8" ht="15.6" x14ac:dyDescent="0.3">
      <c r="A196" s="153" t="s">
        <v>544</v>
      </c>
      <c r="B196" s="144" t="str">
        <f t="shared" si="3"/>
        <v>7932</v>
      </c>
      <c r="C196" s="161" t="s">
        <v>545</v>
      </c>
      <c r="D196" s="144">
        <v>0</v>
      </c>
      <c r="E196" s="144">
        <v>0</v>
      </c>
      <c r="F196" s="144">
        <v>0</v>
      </c>
      <c r="G196" s="144">
        <v>0</v>
      </c>
      <c r="H196" s="154">
        <v>0</v>
      </c>
    </row>
    <row r="197" spans="1:8" ht="15.6" x14ac:dyDescent="0.3">
      <c r="A197" s="153" t="s">
        <v>548</v>
      </c>
      <c r="B197" s="144" t="str">
        <f t="shared" si="3"/>
        <v>8132</v>
      </c>
      <c r="C197" s="161" t="s">
        <v>549</v>
      </c>
      <c r="D197" s="144">
        <v>0</v>
      </c>
      <c r="E197" s="144">
        <v>0</v>
      </c>
      <c r="F197" s="144">
        <v>0</v>
      </c>
      <c r="G197" s="144">
        <v>0</v>
      </c>
      <c r="H197" s="154">
        <v>0</v>
      </c>
    </row>
    <row r="198" spans="1:8" ht="15.6" x14ac:dyDescent="0.3">
      <c r="A198" s="153" t="s">
        <v>333</v>
      </c>
      <c r="B198" s="144" t="str">
        <f t="shared" si="3"/>
        <v>8440</v>
      </c>
      <c r="C198" s="161" t="s">
        <v>552</v>
      </c>
      <c r="D198" s="144">
        <v>0</v>
      </c>
      <c r="E198" s="144">
        <v>0</v>
      </c>
      <c r="F198" s="144">
        <v>0</v>
      </c>
      <c r="G198" s="144">
        <v>0</v>
      </c>
      <c r="H198" s="154">
        <v>0</v>
      </c>
    </row>
    <row r="199" spans="1:8" ht="15.6" x14ac:dyDescent="0.3">
      <c r="A199" s="153" t="s">
        <v>553</v>
      </c>
      <c r="B199" s="144" t="str">
        <f t="shared" si="3"/>
        <v>8809A</v>
      </c>
      <c r="C199" s="161" t="s">
        <v>554</v>
      </c>
      <c r="D199" s="144">
        <v>1338.0399999999997</v>
      </c>
      <c r="E199" s="144">
        <v>0</v>
      </c>
      <c r="F199" s="144">
        <v>1338.0399999999997</v>
      </c>
      <c r="G199" s="144">
        <v>0</v>
      </c>
      <c r="H199" s="154">
        <v>1338.0399999999997</v>
      </c>
    </row>
    <row r="200" spans="1:8" ht="15.6" x14ac:dyDescent="0.3">
      <c r="A200" s="153" t="s">
        <v>555</v>
      </c>
      <c r="B200" s="144" t="str">
        <f t="shared" si="3"/>
        <v>9040</v>
      </c>
      <c r="C200" s="147" t="s">
        <v>556</v>
      </c>
      <c r="D200" s="144">
        <v>0</v>
      </c>
      <c r="E200" s="144">
        <v>0</v>
      </c>
      <c r="F200" s="144">
        <v>0</v>
      </c>
      <c r="G200" s="144">
        <v>0</v>
      </c>
      <c r="H200" s="154">
        <v>0</v>
      </c>
    </row>
    <row r="201" spans="1:8" ht="15.6" x14ac:dyDescent="0.3">
      <c r="A201" s="153" t="s">
        <v>557</v>
      </c>
      <c r="B201" s="144" t="str">
        <f t="shared" si="3"/>
        <v>9201A</v>
      </c>
      <c r="C201" s="147" t="s">
        <v>558</v>
      </c>
      <c r="D201" s="144">
        <v>0</v>
      </c>
      <c r="E201" s="144">
        <v>0</v>
      </c>
      <c r="F201" s="144">
        <v>0</v>
      </c>
      <c r="G201" s="144">
        <v>0</v>
      </c>
      <c r="H201" s="154">
        <v>0</v>
      </c>
    </row>
    <row r="202" spans="1:8" ht="15.6" x14ac:dyDescent="0.3">
      <c r="A202" s="153" t="s">
        <v>559</v>
      </c>
      <c r="B202" s="144" t="str">
        <f t="shared" si="3"/>
        <v>9301A</v>
      </c>
      <c r="C202" s="147" t="s">
        <v>560</v>
      </c>
      <c r="D202" s="144">
        <v>0</v>
      </c>
      <c r="E202" s="144">
        <v>0</v>
      </c>
      <c r="F202" s="144">
        <v>0</v>
      </c>
      <c r="G202" s="144">
        <v>0</v>
      </c>
      <c r="H202" s="154">
        <v>0</v>
      </c>
    </row>
    <row r="203" spans="1:8" ht="15.6" x14ac:dyDescent="0.3">
      <c r="A203" s="153" t="s">
        <v>561</v>
      </c>
      <c r="B203" s="144" t="str">
        <f t="shared" si="3"/>
        <v>9449</v>
      </c>
      <c r="C203" s="147" t="s">
        <v>562</v>
      </c>
      <c r="D203" s="144">
        <v>0</v>
      </c>
      <c r="E203" s="144">
        <v>0</v>
      </c>
      <c r="F203" s="144">
        <v>0</v>
      </c>
      <c r="G203" s="144">
        <v>0</v>
      </c>
      <c r="H203" s="154">
        <v>0</v>
      </c>
    </row>
    <row r="204" spans="1:8" ht="15.6" x14ac:dyDescent="0.3">
      <c r="A204" s="153" t="s">
        <v>563</v>
      </c>
      <c r="B204" s="144" t="str">
        <f t="shared" si="3"/>
        <v>9618A</v>
      </c>
      <c r="C204" s="147" t="s">
        <v>564</v>
      </c>
      <c r="D204" s="144">
        <v>0</v>
      </c>
      <c r="E204" s="144">
        <v>0</v>
      </c>
      <c r="F204" s="144">
        <v>0</v>
      </c>
      <c r="G204" s="144">
        <v>0</v>
      </c>
      <c r="H204" s="154">
        <v>0</v>
      </c>
    </row>
    <row r="205" spans="1:8" ht="15.6" x14ac:dyDescent="0.3">
      <c r="A205" s="153" t="s">
        <v>566</v>
      </c>
      <c r="B205" s="144" t="str">
        <f t="shared" si="3"/>
        <v>9818A</v>
      </c>
      <c r="C205" s="162" t="s">
        <v>565</v>
      </c>
      <c r="D205" s="144">
        <v>255884482.58000001</v>
      </c>
      <c r="E205" s="144">
        <v>-4496540.0700000226</v>
      </c>
      <c r="F205" s="144">
        <v>251387942.50999999</v>
      </c>
      <c r="G205" s="144">
        <v>0</v>
      </c>
      <c r="H205" s="154">
        <v>251387942.50999999</v>
      </c>
    </row>
    <row r="206" spans="1:8" ht="15.6" x14ac:dyDescent="0.3">
      <c r="A206" s="153" t="s">
        <v>607</v>
      </c>
      <c r="B206" s="144" t="str">
        <f t="shared" si="3"/>
        <v>9818A1</v>
      </c>
      <c r="C206" s="162" t="s">
        <v>608</v>
      </c>
      <c r="D206" s="144"/>
      <c r="E206" s="144">
        <v>0</v>
      </c>
      <c r="F206" s="144">
        <v>0</v>
      </c>
      <c r="G206" s="144">
        <v>0</v>
      </c>
      <c r="H206" s="154">
        <v>0</v>
      </c>
    </row>
    <row r="207" spans="1:8" ht="15.6" x14ac:dyDescent="0.3">
      <c r="A207" s="153" t="s">
        <v>609</v>
      </c>
      <c r="B207" s="144" t="str">
        <f t="shared" si="3"/>
        <v>9818A2</v>
      </c>
      <c r="C207" s="162" t="s">
        <v>610</v>
      </c>
      <c r="D207" s="144"/>
      <c r="E207" s="144">
        <v>0</v>
      </c>
      <c r="F207" s="144">
        <v>0</v>
      </c>
      <c r="G207" s="144">
        <v>0</v>
      </c>
      <c r="H207" s="154">
        <v>0</v>
      </c>
    </row>
    <row r="208" spans="1:8" ht="15.6" x14ac:dyDescent="0.3">
      <c r="A208" s="153" t="s">
        <v>567</v>
      </c>
      <c r="B208" s="144" t="str">
        <f t="shared" si="3"/>
        <v>BB49</v>
      </c>
      <c r="C208" s="147" t="s">
        <v>568</v>
      </c>
      <c r="D208" s="144">
        <v>0</v>
      </c>
      <c r="E208" s="144">
        <v>0</v>
      </c>
      <c r="F208" s="144">
        <v>0</v>
      </c>
      <c r="G208" s="144">
        <v>0</v>
      </c>
      <c r="H208" s="154">
        <v>0</v>
      </c>
    </row>
    <row r="209" spans="1:8" ht="15.6" x14ac:dyDescent="0.3">
      <c r="A209" s="153" t="s">
        <v>569</v>
      </c>
      <c r="B209" s="144" t="str">
        <f t="shared" si="3"/>
        <v>AA</v>
      </c>
      <c r="C209" s="145" t="s">
        <v>570</v>
      </c>
      <c r="D209" s="144"/>
      <c r="E209" s="144">
        <v>0</v>
      </c>
      <c r="F209" s="144">
        <v>0</v>
      </c>
      <c r="G209" s="144">
        <v>0</v>
      </c>
      <c r="H209" s="154">
        <v>0</v>
      </c>
    </row>
    <row r="210" spans="1:8" ht="15.6" x14ac:dyDescent="0.3">
      <c r="A210" s="153" t="s">
        <v>571</v>
      </c>
      <c r="B210" s="144" t="str">
        <f t="shared" si="3"/>
        <v>BB</v>
      </c>
      <c r="C210" s="145" t="s">
        <v>587</v>
      </c>
      <c r="D210" s="144"/>
      <c r="E210" s="144">
        <v>0</v>
      </c>
      <c r="F210" s="144">
        <v>0</v>
      </c>
      <c r="G210" s="144">
        <v>0</v>
      </c>
      <c r="H210" s="154">
        <v>0</v>
      </c>
    </row>
    <row r="211" spans="1:8" ht="15.6" x14ac:dyDescent="0.3">
      <c r="A211" s="153" t="s">
        <v>572</v>
      </c>
      <c r="B211" s="144" t="str">
        <f t="shared" si="3"/>
        <v>CC</v>
      </c>
      <c r="C211" s="145" t="s">
        <v>588</v>
      </c>
      <c r="D211" s="144"/>
      <c r="E211" s="144">
        <v>0</v>
      </c>
      <c r="F211" s="144">
        <v>0</v>
      </c>
      <c r="G211" s="144">
        <v>0</v>
      </c>
      <c r="H211" s="154">
        <v>0</v>
      </c>
    </row>
    <row r="212" spans="1:8" ht="15.6" x14ac:dyDescent="0.3">
      <c r="A212" s="153" t="s">
        <v>299</v>
      </c>
      <c r="B212" s="144" t="str">
        <f t="shared" si="3"/>
        <v>DD</v>
      </c>
      <c r="C212" s="145" t="s">
        <v>589</v>
      </c>
      <c r="D212" s="144"/>
      <c r="E212" s="144">
        <v>0</v>
      </c>
      <c r="F212" s="144">
        <v>0</v>
      </c>
      <c r="G212" s="144">
        <v>0</v>
      </c>
      <c r="H212" s="154">
        <v>0</v>
      </c>
    </row>
    <row r="213" spans="1:8" ht="15.6" x14ac:dyDescent="0.3">
      <c r="A213" s="153" t="s">
        <v>300</v>
      </c>
      <c r="B213" s="144" t="str">
        <f t="shared" si="3"/>
        <v>QQ</v>
      </c>
      <c r="C213" s="147" t="s">
        <v>573</v>
      </c>
      <c r="D213" s="144"/>
      <c r="E213" s="144">
        <v>0</v>
      </c>
      <c r="F213" s="144">
        <v>0</v>
      </c>
      <c r="G213" s="144">
        <v>0</v>
      </c>
      <c r="H213" s="154">
        <v>0</v>
      </c>
    </row>
    <row r="214" spans="1:8" ht="15.6" x14ac:dyDescent="0.3">
      <c r="A214" s="153" t="s">
        <v>574</v>
      </c>
      <c r="B214" s="144" t="str">
        <f t="shared" si="3"/>
        <v>EE</v>
      </c>
      <c r="C214" s="145" t="s">
        <v>590</v>
      </c>
      <c r="D214" s="144"/>
      <c r="E214" s="144">
        <v>0</v>
      </c>
      <c r="F214" s="144">
        <v>0</v>
      </c>
      <c r="G214" s="144">
        <v>0</v>
      </c>
      <c r="H214" s="154">
        <v>0</v>
      </c>
    </row>
    <row r="215" spans="1:8" ht="15.6" x14ac:dyDescent="0.3">
      <c r="A215" s="153" t="s">
        <v>575</v>
      </c>
      <c r="B215" s="144" t="str">
        <f t="shared" si="3"/>
        <v>RB</v>
      </c>
      <c r="C215" s="145" t="s">
        <v>576</v>
      </c>
      <c r="D215" s="144"/>
      <c r="E215" s="144">
        <v>0</v>
      </c>
      <c r="F215" s="144">
        <v>0</v>
      </c>
      <c r="G215" s="144">
        <v>0</v>
      </c>
      <c r="H215" s="154">
        <v>0</v>
      </c>
    </row>
    <row r="216" spans="1:8" ht="15.6" x14ac:dyDescent="0.3">
      <c r="A216" s="153"/>
      <c r="B216" s="144"/>
      <c r="C216" s="158"/>
      <c r="D216" s="148" t="s">
        <v>577</v>
      </c>
      <c r="E216" s="148" t="s">
        <v>577</v>
      </c>
      <c r="F216" s="148" t="s">
        <v>577</v>
      </c>
      <c r="G216" s="148" t="s">
        <v>577</v>
      </c>
      <c r="H216" s="166" t="s">
        <v>577</v>
      </c>
    </row>
    <row r="217" spans="1:8" ht="15.6" x14ac:dyDescent="0.3">
      <c r="A217" s="153" t="s">
        <v>578</v>
      </c>
      <c r="B217" s="144"/>
      <c r="C217" s="158"/>
      <c r="D217" s="144">
        <v>264549624.42000002</v>
      </c>
      <c r="E217" s="144">
        <v>-4496540.0700000226</v>
      </c>
      <c r="F217" s="144">
        <v>260053084.34999999</v>
      </c>
      <c r="G217" s="144">
        <v>0</v>
      </c>
      <c r="H217" s="154">
        <v>260053084.34999999</v>
      </c>
    </row>
    <row r="218" spans="1:8" ht="15.6" x14ac:dyDescent="0.3">
      <c r="A218" s="153"/>
      <c r="B218" s="144"/>
      <c r="C218" s="144"/>
      <c r="D218" s="148" t="s">
        <v>397</v>
      </c>
      <c r="E218" s="148" t="s">
        <v>397</v>
      </c>
      <c r="F218" s="148" t="s">
        <v>397</v>
      </c>
      <c r="G218" s="148" t="s">
        <v>397</v>
      </c>
      <c r="H218" s="166" t="s">
        <v>397</v>
      </c>
    </row>
    <row r="219" spans="1:8" ht="15.6" x14ac:dyDescent="0.3">
      <c r="A219" s="153"/>
      <c r="B219" s="144"/>
      <c r="C219" s="144"/>
      <c r="D219" s="144"/>
      <c r="E219" s="144"/>
      <c r="F219" s="144"/>
      <c r="G219" s="144"/>
      <c r="H219" s="154"/>
    </row>
    <row r="220" spans="1:8" ht="16.2" thickBot="1" x14ac:dyDescent="0.35">
      <c r="A220" s="167"/>
      <c r="B220" s="168"/>
      <c r="C220" s="168"/>
      <c r="D220" s="168"/>
      <c r="E220" s="168"/>
      <c r="F220" s="168"/>
      <c r="G220" s="168"/>
      <c r="H220" s="169">
        <v>8665141.8400000036</v>
      </c>
    </row>
    <row r="221" spans="1:8" ht="15.6" x14ac:dyDescent="0.3">
      <c r="A221" s="144"/>
      <c r="B221" s="144"/>
      <c r="C221" s="144"/>
      <c r="D221" s="144"/>
      <c r="E221" s="144"/>
      <c r="F221" s="144"/>
      <c r="G221" s="144"/>
      <c r="H221" s="144"/>
    </row>
    <row r="222" spans="1:8" ht="16.2" thickBot="1" x14ac:dyDescent="0.35">
      <c r="A222" s="144"/>
      <c r="B222" s="144"/>
      <c r="C222" s="144"/>
      <c r="D222" s="144"/>
      <c r="E222" s="144"/>
      <c r="F222" s="144"/>
      <c r="G222" s="144"/>
      <c r="H222" s="144"/>
    </row>
    <row r="223" spans="1:8" ht="15.6" x14ac:dyDescent="0.3">
      <c r="A223" s="150"/>
      <c r="B223" s="151"/>
      <c r="C223" s="151"/>
      <c r="D223" s="151" t="s">
        <v>394</v>
      </c>
      <c r="E223" s="151"/>
      <c r="F223" s="151"/>
      <c r="G223" s="151"/>
      <c r="H223" s="152"/>
    </row>
    <row r="224" spans="1:8" ht="15.6" x14ac:dyDescent="0.3">
      <c r="A224" s="153"/>
      <c r="B224" s="144"/>
      <c r="C224" s="144"/>
      <c r="D224" s="144" t="s">
        <v>582</v>
      </c>
      <c r="E224" s="144"/>
      <c r="F224" s="144"/>
      <c r="G224" s="144"/>
      <c r="H224" s="154"/>
    </row>
    <row r="225" spans="1:8" ht="15.6" x14ac:dyDescent="0.3">
      <c r="A225" s="153" t="s">
        <v>586</v>
      </c>
      <c r="B225" s="144"/>
      <c r="C225" s="144"/>
      <c r="D225" s="144"/>
      <c r="E225" s="149" t="s">
        <v>604</v>
      </c>
      <c r="F225" s="144"/>
      <c r="G225" s="144"/>
      <c r="H225" s="154"/>
    </row>
    <row r="226" spans="1:8" ht="15.6" x14ac:dyDescent="0.3">
      <c r="A226" s="155" t="s">
        <v>397</v>
      </c>
      <c r="B226" s="148"/>
      <c r="C226" s="156" t="s">
        <v>397</v>
      </c>
      <c r="D226" s="156" t="s">
        <v>397</v>
      </c>
      <c r="E226" s="156" t="s">
        <v>397</v>
      </c>
      <c r="F226" s="156" t="s">
        <v>397</v>
      </c>
      <c r="G226" s="156" t="s">
        <v>397</v>
      </c>
      <c r="H226" s="157" t="s">
        <v>397</v>
      </c>
    </row>
    <row r="227" spans="1:8" ht="15.6" x14ac:dyDescent="0.3">
      <c r="A227" s="153" t="s">
        <v>398</v>
      </c>
      <c r="B227" s="144"/>
      <c r="C227" s="158"/>
      <c r="D227" s="146" t="s">
        <v>185</v>
      </c>
      <c r="E227" s="146" t="s">
        <v>185</v>
      </c>
      <c r="F227" s="146" t="s">
        <v>399</v>
      </c>
      <c r="G227" s="146" t="s">
        <v>185</v>
      </c>
      <c r="H227" s="159" t="s">
        <v>400</v>
      </c>
    </row>
    <row r="228" spans="1:8" ht="15.6" x14ac:dyDescent="0.3">
      <c r="A228" s="153"/>
      <c r="B228" s="144"/>
      <c r="C228" s="158"/>
      <c r="D228" s="146" t="s">
        <v>401</v>
      </c>
      <c r="E228" s="146" t="s">
        <v>402</v>
      </c>
      <c r="F228" s="146" t="s">
        <v>402</v>
      </c>
      <c r="G228" s="146" t="s">
        <v>403</v>
      </c>
      <c r="H228" s="159" t="s">
        <v>404</v>
      </c>
    </row>
    <row r="229" spans="1:8" ht="15.6" x14ac:dyDescent="0.3">
      <c r="A229" s="153"/>
      <c r="B229" s="144"/>
      <c r="C229" s="158"/>
      <c r="D229" s="146" t="s">
        <v>405</v>
      </c>
      <c r="E229" s="146" t="s">
        <v>406</v>
      </c>
      <c r="F229" s="144"/>
      <c r="G229" s="146" t="s">
        <v>406</v>
      </c>
      <c r="H229" s="159" t="s">
        <v>583</v>
      </c>
    </row>
    <row r="230" spans="1:8" ht="15.6" x14ac:dyDescent="0.3">
      <c r="A230" s="155" t="s">
        <v>397</v>
      </c>
      <c r="B230" s="148"/>
      <c r="C230" s="156" t="s">
        <v>397</v>
      </c>
      <c r="D230" s="156" t="s">
        <v>397</v>
      </c>
      <c r="E230" s="156" t="s">
        <v>397</v>
      </c>
      <c r="F230" s="156" t="s">
        <v>397</v>
      </c>
      <c r="G230" s="156" t="s">
        <v>397</v>
      </c>
      <c r="H230" s="157" t="s">
        <v>397</v>
      </c>
    </row>
    <row r="231" spans="1:8" ht="15.6" x14ac:dyDescent="0.3">
      <c r="A231" s="153" t="s">
        <v>408</v>
      </c>
      <c r="B231" s="144" t="str">
        <f>C231</f>
        <v>00</v>
      </c>
      <c r="C231" s="160" t="s">
        <v>409</v>
      </c>
      <c r="D231" s="144"/>
      <c r="E231" s="144">
        <v>0</v>
      </c>
      <c r="F231" s="144">
        <v>0</v>
      </c>
      <c r="G231" s="144">
        <v>0</v>
      </c>
      <c r="H231" s="154">
        <v>0</v>
      </c>
    </row>
    <row r="232" spans="1:8" ht="15.6" x14ac:dyDescent="0.3">
      <c r="A232" s="153" t="s">
        <v>410</v>
      </c>
      <c r="B232" s="144" t="str">
        <f t="shared" ref="B232:B295" si="4">C232</f>
        <v>0201A</v>
      </c>
      <c r="C232" s="161" t="s">
        <v>411</v>
      </c>
      <c r="D232" s="144">
        <v>565056.71000000008</v>
      </c>
      <c r="E232" s="144">
        <v>0</v>
      </c>
      <c r="F232" s="144">
        <v>565056.71000000008</v>
      </c>
      <c r="G232" s="144">
        <v>0</v>
      </c>
      <c r="H232" s="154">
        <v>565056.71000000008</v>
      </c>
    </row>
    <row r="233" spans="1:8" ht="15.6" x14ac:dyDescent="0.3">
      <c r="A233" s="153" t="s">
        <v>410</v>
      </c>
      <c r="B233" s="144" t="str">
        <f t="shared" si="4"/>
        <v>0237</v>
      </c>
      <c r="C233" s="161" t="s">
        <v>412</v>
      </c>
      <c r="D233" s="144">
        <v>6473.75</v>
      </c>
      <c r="E233" s="144">
        <v>0</v>
      </c>
      <c r="F233" s="144">
        <v>6473.75</v>
      </c>
      <c r="G233" s="144">
        <v>0</v>
      </c>
      <c r="H233" s="154">
        <v>6473.75</v>
      </c>
    </row>
    <row r="234" spans="1:8" ht="15.6" x14ac:dyDescent="0.3">
      <c r="A234" s="153" t="s">
        <v>413</v>
      </c>
      <c r="B234" s="144" t="str">
        <f t="shared" si="4"/>
        <v>0302A</v>
      </c>
      <c r="C234" s="161" t="s">
        <v>414</v>
      </c>
      <c r="D234" s="144">
        <v>0</v>
      </c>
      <c r="E234" s="144">
        <v>0</v>
      </c>
      <c r="F234" s="144">
        <v>0</v>
      </c>
      <c r="G234" s="144">
        <v>0</v>
      </c>
      <c r="H234" s="154">
        <v>0</v>
      </c>
    </row>
    <row r="235" spans="1:8" ht="15.6" x14ac:dyDescent="0.3">
      <c r="A235" s="153" t="s">
        <v>415</v>
      </c>
      <c r="B235" s="144" t="str">
        <f t="shared" si="4"/>
        <v>0410</v>
      </c>
      <c r="C235" s="161" t="s">
        <v>416</v>
      </c>
      <c r="D235" s="144">
        <v>3569.0600000000004</v>
      </c>
      <c r="E235" s="144">
        <v>0</v>
      </c>
      <c r="F235" s="144">
        <v>3569.0600000000004</v>
      </c>
      <c r="G235" s="144">
        <v>0</v>
      </c>
      <c r="H235" s="154">
        <v>3569.0600000000004</v>
      </c>
    </row>
    <row r="236" spans="1:8" ht="15.6" x14ac:dyDescent="0.3">
      <c r="A236" s="153" t="s">
        <v>417</v>
      </c>
      <c r="B236" s="144" t="str">
        <f t="shared" si="4"/>
        <v>0519A</v>
      </c>
      <c r="C236" s="147" t="s">
        <v>418</v>
      </c>
      <c r="D236" s="144">
        <v>0</v>
      </c>
      <c r="E236" s="144">
        <v>0</v>
      </c>
      <c r="F236" s="144">
        <v>0</v>
      </c>
      <c r="G236" s="144">
        <v>0</v>
      </c>
      <c r="H236" s="154">
        <v>0</v>
      </c>
    </row>
    <row r="237" spans="1:8" ht="15.6" x14ac:dyDescent="0.3">
      <c r="A237" s="153" t="s">
        <v>419</v>
      </c>
      <c r="B237" s="144" t="str">
        <f t="shared" si="4"/>
        <v>0602A</v>
      </c>
      <c r="C237" s="161" t="s">
        <v>420</v>
      </c>
      <c r="D237" s="144">
        <v>0</v>
      </c>
      <c r="E237" s="144">
        <v>0</v>
      </c>
      <c r="F237" s="144">
        <v>0</v>
      </c>
      <c r="G237" s="144">
        <v>0</v>
      </c>
      <c r="H237" s="154">
        <v>0</v>
      </c>
    </row>
    <row r="238" spans="1:8" ht="15.6" x14ac:dyDescent="0.3">
      <c r="A238" s="153" t="s">
        <v>421</v>
      </c>
      <c r="B238" s="144" t="str">
        <f t="shared" si="4"/>
        <v>0719A</v>
      </c>
      <c r="C238" s="147" t="s">
        <v>422</v>
      </c>
      <c r="D238" s="144">
        <v>0</v>
      </c>
      <c r="E238" s="144">
        <v>0</v>
      </c>
      <c r="F238" s="144">
        <v>0</v>
      </c>
      <c r="G238" s="144">
        <v>0</v>
      </c>
      <c r="H238" s="154">
        <v>0</v>
      </c>
    </row>
    <row r="239" spans="1:8" ht="15.6" x14ac:dyDescent="0.3">
      <c r="A239" s="153" t="s">
        <v>423</v>
      </c>
      <c r="B239" s="144" t="str">
        <f t="shared" si="4"/>
        <v>0802A</v>
      </c>
      <c r="C239" s="147" t="s">
        <v>424</v>
      </c>
      <c r="D239" s="144">
        <v>0</v>
      </c>
      <c r="E239" s="144">
        <v>0</v>
      </c>
      <c r="F239" s="144">
        <v>0</v>
      </c>
      <c r="G239" s="144">
        <v>0</v>
      </c>
      <c r="H239" s="154">
        <v>0</v>
      </c>
    </row>
    <row r="240" spans="1:8" ht="15.6" x14ac:dyDescent="0.3">
      <c r="A240" s="153" t="s">
        <v>605</v>
      </c>
      <c r="B240" s="144" t="str">
        <f t="shared" si="4"/>
        <v>1010</v>
      </c>
      <c r="C240" s="162" t="s">
        <v>428</v>
      </c>
      <c r="D240" s="144">
        <v>0</v>
      </c>
      <c r="E240" s="144">
        <v>0</v>
      </c>
      <c r="F240" s="144">
        <v>0</v>
      </c>
      <c r="G240" s="144">
        <v>0</v>
      </c>
      <c r="H240" s="154">
        <v>0</v>
      </c>
    </row>
    <row r="241" spans="1:8" ht="15.6" x14ac:dyDescent="0.3">
      <c r="A241" s="153" t="s">
        <v>429</v>
      </c>
      <c r="B241" s="144" t="str">
        <f t="shared" si="4"/>
        <v>1206A</v>
      </c>
      <c r="C241" s="161" t="s">
        <v>430</v>
      </c>
      <c r="D241" s="144">
        <v>39575.79</v>
      </c>
      <c r="E241" s="144">
        <v>0</v>
      </c>
      <c r="F241" s="144">
        <v>39575.79</v>
      </c>
      <c r="G241" s="144">
        <v>0</v>
      </c>
      <c r="H241" s="154">
        <v>39575.79</v>
      </c>
    </row>
    <row r="242" spans="1:8" ht="15.6" x14ac:dyDescent="0.3">
      <c r="A242" s="153" t="s">
        <v>429</v>
      </c>
      <c r="B242" s="144" t="str">
        <f t="shared" si="4"/>
        <v>1236</v>
      </c>
      <c r="C242" s="161" t="s">
        <v>431</v>
      </c>
      <c r="D242" s="144">
        <v>44745.51</v>
      </c>
      <c r="E242" s="144">
        <v>0</v>
      </c>
      <c r="F242" s="144">
        <v>44745.51</v>
      </c>
      <c r="G242" s="144">
        <v>0</v>
      </c>
      <c r="H242" s="154">
        <v>44745.51</v>
      </c>
    </row>
    <row r="243" spans="1:8" ht="15.6" x14ac:dyDescent="0.3">
      <c r="A243" s="153" t="s">
        <v>432</v>
      </c>
      <c r="B243" s="144" t="str">
        <f t="shared" si="4"/>
        <v>1310</v>
      </c>
      <c r="C243" s="161" t="s">
        <v>433</v>
      </c>
      <c r="D243" s="144">
        <v>0</v>
      </c>
      <c r="E243" s="144">
        <v>0</v>
      </c>
      <c r="F243" s="144">
        <v>0</v>
      </c>
      <c r="G243" s="144">
        <v>0</v>
      </c>
      <c r="H243" s="154">
        <v>0</v>
      </c>
    </row>
    <row r="244" spans="1:8" ht="15.6" x14ac:dyDescent="0.3">
      <c r="A244" s="153" t="s">
        <v>21</v>
      </c>
      <c r="B244" s="144" t="str">
        <f t="shared" si="4"/>
        <v>1524A</v>
      </c>
      <c r="C244" s="161" t="s">
        <v>434</v>
      </c>
      <c r="D244" s="144">
        <v>82730</v>
      </c>
      <c r="E244" s="144">
        <v>0</v>
      </c>
      <c r="F244" s="144">
        <v>82730</v>
      </c>
      <c r="G244" s="144">
        <v>0</v>
      </c>
      <c r="H244" s="154">
        <v>82730</v>
      </c>
    </row>
    <row r="245" spans="1:8" ht="15.6" x14ac:dyDescent="0.3">
      <c r="A245" s="153" t="s">
        <v>284</v>
      </c>
      <c r="B245" s="144" t="str">
        <f t="shared" si="4"/>
        <v>1649</v>
      </c>
      <c r="C245" s="147" t="s">
        <v>435</v>
      </c>
      <c r="D245" s="144">
        <v>0</v>
      </c>
      <c r="E245" s="144">
        <v>0</v>
      </c>
      <c r="F245" s="144">
        <v>0</v>
      </c>
      <c r="G245" s="144">
        <v>0</v>
      </c>
      <c r="H245" s="154">
        <v>0</v>
      </c>
    </row>
    <row r="246" spans="1:8" ht="15.6" x14ac:dyDescent="0.3">
      <c r="A246" s="163" t="s">
        <v>436</v>
      </c>
      <c r="B246" s="144" t="str">
        <f t="shared" si="4"/>
        <v>1710</v>
      </c>
      <c r="C246" s="147" t="s">
        <v>437</v>
      </c>
      <c r="D246" s="144">
        <v>0</v>
      </c>
      <c r="E246" s="144">
        <v>0</v>
      </c>
      <c r="F246" s="144">
        <v>0</v>
      </c>
      <c r="G246" s="144">
        <v>0</v>
      </c>
      <c r="H246" s="154">
        <v>0</v>
      </c>
    </row>
    <row r="247" spans="1:8" ht="15.6" x14ac:dyDescent="0.3">
      <c r="A247" s="163" t="s">
        <v>329</v>
      </c>
      <c r="B247" s="144" t="str">
        <f t="shared" si="4"/>
        <v>1841</v>
      </c>
      <c r="C247" s="147" t="s">
        <v>439</v>
      </c>
      <c r="D247" s="144">
        <v>0</v>
      </c>
      <c r="E247" s="144">
        <v>0</v>
      </c>
      <c r="F247" s="144">
        <v>0</v>
      </c>
      <c r="G247" s="144">
        <v>0</v>
      </c>
      <c r="H247" s="154">
        <v>0</v>
      </c>
    </row>
    <row r="248" spans="1:8" ht="15.6" x14ac:dyDescent="0.3">
      <c r="A248" s="153" t="s">
        <v>440</v>
      </c>
      <c r="B248" s="144" t="str">
        <f t="shared" si="4"/>
        <v>2024A</v>
      </c>
      <c r="C248" s="147" t="s">
        <v>441</v>
      </c>
      <c r="D248" s="144">
        <v>0</v>
      </c>
      <c r="E248" s="144">
        <v>0</v>
      </c>
      <c r="F248" s="144">
        <v>0</v>
      </c>
      <c r="G248" s="144">
        <v>0</v>
      </c>
      <c r="H248" s="154">
        <v>0</v>
      </c>
    </row>
    <row r="249" spans="1:8" ht="15.6" x14ac:dyDescent="0.3">
      <c r="A249" s="153" t="s">
        <v>442</v>
      </c>
      <c r="B249" s="144" t="str">
        <f t="shared" si="4"/>
        <v>2124A</v>
      </c>
      <c r="C249" s="147" t="s">
        <v>443</v>
      </c>
      <c r="D249" s="144">
        <v>0</v>
      </c>
      <c r="E249" s="144">
        <v>0</v>
      </c>
      <c r="F249" s="144">
        <v>0</v>
      </c>
      <c r="G249" s="144">
        <v>0</v>
      </c>
      <c r="H249" s="154">
        <v>0</v>
      </c>
    </row>
    <row r="250" spans="1:8" ht="15.6" x14ac:dyDescent="0.3">
      <c r="A250" s="153" t="s">
        <v>444</v>
      </c>
      <c r="B250" s="144" t="str">
        <f t="shared" si="4"/>
        <v>2249</v>
      </c>
      <c r="C250" s="147" t="s">
        <v>445</v>
      </c>
      <c r="D250" s="144">
        <v>16377.2</v>
      </c>
      <c r="E250" s="144">
        <v>0</v>
      </c>
      <c r="F250" s="144">
        <v>16377.2</v>
      </c>
      <c r="G250" s="144">
        <v>0</v>
      </c>
      <c r="H250" s="154">
        <v>16377.2</v>
      </c>
    </row>
    <row r="251" spans="1:8" ht="15.6" x14ac:dyDescent="0.3">
      <c r="A251" s="153" t="s">
        <v>446</v>
      </c>
      <c r="B251" s="144" t="str">
        <f t="shared" si="4"/>
        <v>2339</v>
      </c>
      <c r="C251" s="147" t="s">
        <v>447</v>
      </c>
      <c r="D251" s="144">
        <v>0</v>
      </c>
      <c r="E251" s="144">
        <v>0</v>
      </c>
      <c r="F251" s="144">
        <v>0</v>
      </c>
      <c r="G251" s="144">
        <v>0</v>
      </c>
      <c r="H251" s="154">
        <v>0</v>
      </c>
    </row>
    <row r="252" spans="1:8" ht="15.6" x14ac:dyDescent="0.3">
      <c r="A252" s="153" t="s">
        <v>448</v>
      </c>
      <c r="B252" s="144" t="str">
        <f t="shared" si="4"/>
        <v>2449</v>
      </c>
      <c r="C252" s="147" t="s">
        <v>449</v>
      </c>
      <c r="D252" s="144">
        <v>0</v>
      </c>
      <c r="E252" s="144">
        <v>0</v>
      </c>
      <c r="F252" s="144">
        <v>0</v>
      </c>
      <c r="G252" s="144">
        <v>0</v>
      </c>
      <c r="H252" s="154">
        <v>0</v>
      </c>
    </row>
    <row r="253" spans="1:8" ht="15.6" x14ac:dyDescent="0.3">
      <c r="A253" s="153" t="s">
        <v>450</v>
      </c>
      <c r="B253" s="144" t="str">
        <f t="shared" si="4"/>
        <v>2503A</v>
      </c>
      <c r="C253" s="161" t="s">
        <v>451</v>
      </c>
      <c r="D253" s="144">
        <v>0</v>
      </c>
      <c r="E253" s="144">
        <v>0</v>
      </c>
      <c r="F253" s="144">
        <v>0</v>
      </c>
      <c r="G253" s="144">
        <v>0</v>
      </c>
      <c r="H253" s="154">
        <v>0</v>
      </c>
    </row>
    <row r="254" spans="1:8" ht="15.6" x14ac:dyDescent="0.3">
      <c r="A254" s="153" t="s">
        <v>452</v>
      </c>
      <c r="B254" s="144" t="str">
        <f t="shared" si="4"/>
        <v>2604A</v>
      </c>
      <c r="C254" s="161" t="s">
        <v>453</v>
      </c>
      <c r="D254" s="144">
        <v>0</v>
      </c>
      <c r="E254" s="144">
        <v>0</v>
      </c>
      <c r="F254" s="144">
        <v>0</v>
      </c>
      <c r="G254" s="144">
        <v>0</v>
      </c>
      <c r="H254" s="154">
        <v>0</v>
      </c>
    </row>
    <row r="255" spans="1:8" ht="15.6" x14ac:dyDescent="0.3">
      <c r="A255" s="153" t="s">
        <v>454</v>
      </c>
      <c r="B255" s="144" t="str">
        <f t="shared" si="4"/>
        <v>2703A</v>
      </c>
      <c r="C255" s="147" t="s">
        <v>455</v>
      </c>
      <c r="D255" s="144">
        <v>1211607</v>
      </c>
      <c r="E255" s="144">
        <v>0</v>
      </c>
      <c r="F255" s="144">
        <v>1211607</v>
      </c>
      <c r="G255" s="144">
        <v>0</v>
      </c>
      <c r="H255" s="154">
        <v>1211607</v>
      </c>
    </row>
    <row r="256" spans="1:8" ht="15.6" x14ac:dyDescent="0.3">
      <c r="A256" s="153" t="s">
        <v>456</v>
      </c>
      <c r="B256" s="144" t="str">
        <f t="shared" si="4"/>
        <v>2824A</v>
      </c>
      <c r="C256" s="147" t="s">
        <v>457</v>
      </c>
      <c r="D256" s="144">
        <v>0</v>
      </c>
      <c r="E256" s="144">
        <v>0</v>
      </c>
      <c r="F256" s="144">
        <v>0</v>
      </c>
      <c r="G256" s="144">
        <v>0</v>
      </c>
      <c r="H256" s="154">
        <v>0</v>
      </c>
    </row>
    <row r="257" spans="1:8" ht="15.6" x14ac:dyDescent="0.3">
      <c r="A257" s="153" t="s">
        <v>458</v>
      </c>
      <c r="B257" s="144" t="str">
        <f t="shared" si="4"/>
        <v>2934</v>
      </c>
      <c r="C257" s="161" t="s">
        <v>459</v>
      </c>
      <c r="D257" s="144">
        <v>0</v>
      </c>
      <c r="E257" s="144">
        <v>0</v>
      </c>
      <c r="F257" s="144">
        <v>0</v>
      </c>
      <c r="G257" s="144">
        <v>0</v>
      </c>
      <c r="H257" s="154">
        <v>0</v>
      </c>
    </row>
    <row r="258" spans="1:8" ht="15.6" x14ac:dyDescent="0.3">
      <c r="A258" s="153" t="s">
        <v>460</v>
      </c>
      <c r="B258" s="144" t="str">
        <f t="shared" si="4"/>
        <v>3049</v>
      </c>
      <c r="C258" s="161" t="s">
        <v>461</v>
      </c>
      <c r="D258" s="144">
        <v>0</v>
      </c>
      <c r="E258" s="144">
        <v>0</v>
      </c>
      <c r="F258" s="144">
        <v>0</v>
      </c>
      <c r="G258" s="144">
        <v>0</v>
      </c>
      <c r="H258" s="154">
        <v>0</v>
      </c>
    </row>
    <row r="259" spans="1:8" ht="15.6" x14ac:dyDescent="0.3">
      <c r="A259" s="153" t="s">
        <v>462</v>
      </c>
      <c r="B259" s="144" t="str">
        <f t="shared" si="4"/>
        <v>3215</v>
      </c>
      <c r="C259" s="147" t="s">
        <v>463</v>
      </c>
      <c r="D259" s="144">
        <v>0</v>
      </c>
      <c r="E259" s="144">
        <v>0</v>
      </c>
      <c r="F259" s="144">
        <v>0</v>
      </c>
      <c r="G259" s="144">
        <v>0</v>
      </c>
      <c r="H259" s="154">
        <v>0</v>
      </c>
    </row>
    <row r="260" spans="1:8" ht="15.6" x14ac:dyDescent="0.3">
      <c r="A260" s="153" t="s">
        <v>464</v>
      </c>
      <c r="B260" s="144" t="str">
        <f t="shared" si="4"/>
        <v>3303A</v>
      </c>
      <c r="C260" s="161" t="s">
        <v>465</v>
      </c>
      <c r="D260" s="144">
        <v>0</v>
      </c>
      <c r="E260" s="144">
        <v>0</v>
      </c>
      <c r="F260" s="144">
        <v>0</v>
      </c>
      <c r="G260" s="144">
        <v>0</v>
      </c>
      <c r="H260" s="154">
        <v>0</v>
      </c>
    </row>
    <row r="261" spans="1:8" ht="15.6" x14ac:dyDescent="0.3">
      <c r="A261" s="153" t="s">
        <v>466</v>
      </c>
      <c r="B261" s="144" t="str">
        <f t="shared" si="4"/>
        <v>3410</v>
      </c>
      <c r="C261" s="147" t="s">
        <v>467</v>
      </c>
      <c r="D261" s="144">
        <v>0</v>
      </c>
      <c r="E261" s="144">
        <v>0</v>
      </c>
      <c r="F261" s="144">
        <v>0</v>
      </c>
      <c r="G261" s="144">
        <v>0</v>
      </c>
      <c r="H261" s="154">
        <v>0</v>
      </c>
    </row>
    <row r="262" spans="1:8" ht="15.6" x14ac:dyDescent="0.3">
      <c r="A262" s="153" t="s">
        <v>468</v>
      </c>
      <c r="B262" s="144" t="str">
        <f t="shared" si="4"/>
        <v>3509A</v>
      </c>
      <c r="C262" s="147" t="s">
        <v>469</v>
      </c>
      <c r="D262" s="144">
        <v>0</v>
      </c>
      <c r="E262" s="144">
        <v>0</v>
      </c>
      <c r="F262" s="144">
        <v>0</v>
      </c>
      <c r="G262" s="144">
        <v>0</v>
      </c>
      <c r="H262" s="154">
        <v>0</v>
      </c>
    </row>
    <row r="263" spans="1:8" ht="15.6" x14ac:dyDescent="0.3">
      <c r="A263" s="153" t="s">
        <v>470</v>
      </c>
      <c r="B263" s="144" t="str">
        <f t="shared" si="4"/>
        <v>3611</v>
      </c>
      <c r="C263" s="147" t="s">
        <v>471</v>
      </c>
      <c r="D263" s="144">
        <v>170.29</v>
      </c>
      <c r="E263" s="144">
        <v>0</v>
      </c>
      <c r="F263" s="144">
        <v>170.29</v>
      </c>
      <c r="G263" s="144">
        <v>0</v>
      </c>
      <c r="H263" s="154">
        <v>170.29</v>
      </c>
    </row>
    <row r="264" spans="1:8" ht="15.6" x14ac:dyDescent="0.3">
      <c r="A264" s="153" t="s">
        <v>472</v>
      </c>
      <c r="B264" s="144" t="str">
        <f t="shared" si="4"/>
        <v>3730</v>
      </c>
      <c r="C264" s="147" t="s">
        <v>473</v>
      </c>
      <c r="D264" s="144">
        <v>0</v>
      </c>
      <c r="E264" s="144">
        <v>0</v>
      </c>
      <c r="F264" s="144">
        <v>0</v>
      </c>
      <c r="G264" s="144">
        <v>0</v>
      </c>
      <c r="H264" s="154">
        <v>0</v>
      </c>
    </row>
    <row r="265" spans="1:8" ht="15.6" x14ac:dyDescent="0.3">
      <c r="A265" s="153" t="s">
        <v>474</v>
      </c>
      <c r="B265" s="144" t="str">
        <f t="shared" si="4"/>
        <v>3831</v>
      </c>
      <c r="C265" s="147" t="s">
        <v>475</v>
      </c>
      <c r="D265" s="144">
        <v>0</v>
      </c>
      <c r="E265" s="144">
        <v>0</v>
      </c>
      <c r="F265" s="144">
        <v>0</v>
      </c>
      <c r="G265" s="144">
        <v>0</v>
      </c>
      <c r="H265" s="154">
        <v>0</v>
      </c>
    </row>
    <row r="266" spans="1:8" ht="15.6" x14ac:dyDescent="0.3">
      <c r="A266" s="153" t="s">
        <v>476</v>
      </c>
      <c r="B266" s="144" t="str">
        <f t="shared" si="4"/>
        <v>3909A</v>
      </c>
      <c r="C266" s="147" t="s">
        <v>477</v>
      </c>
      <c r="D266" s="144">
        <v>0</v>
      </c>
      <c r="E266" s="144">
        <v>0</v>
      </c>
      <c r="F266" s="144">
        <v>0</v>
      </c>
      <c r="G266" s="144">
        <v>0</v>
      </c>
      <c r="H266" s="154">
        <v>0</v>
      </c>
    </row>
    <row r="267" spans="1:8" ht="15.6" x14ac:dyDescent="0.3">
      <c r="A267" s="153" t="s">
        <v>478</v>
      </c>
      <c r="B267" s="144" t="str">
        <f t="shared" si="4"/>
        <v>4012</v>
      </c>
      <c r="C267" s="147" t="s">
        <v>479</v>
      </c>
      <c r="D267" s="144">
        <v>2377.44</v>
      </c>
      <c r="E267" s="144">
        <v>0</v>
      </c>
      <c r="F267" s="144">
        <v>2377.44</v>
      </c>
      <c r="G267" s="144">
        <v>0</v>
      </c>
      <c r="H267" s="154">
        <v>2377.44</v>
      </c>
    </row>
    <row r="268" spans="1:8" ht="15.6" x14ac:dyDescent="0.3">
      <c r="A268" s="153" t="s">
        <v>478</v>
      </c>
      <c r="B268" s="144" t="str">
        <f t="shared" si="4"/>
        <v>4033</v>
      </c>
      <c r="C268" s="147" t="s">
        <v>480</v>
      </c>
      <c r="D268" s="144">
        <v>168.88</v>
      </c>
      <c r="E268" s="144">
        <v>0</v>
      </c>
      <c r="F268" s="144">
        <v>168.88</v>
      </c>
      <c r="G268" s="144">
        <v>0</v>
      </c>
      <c r="H268" s="154">
        <v>168.88</v>
      </c>
    </row>
    <row r="269" spans="1:8" ht="15.6" x14ac:dyDescent="0.3">
      <c r="A269" s="153" t="s">
        <v>481</v>
      </c>
      <c r="B269" s="144" t="str">
        <f t="shared" si="4"/>
        <v>4110</v>
      </c>
      <c r="C269" s="161" t="s">
        <v>482</v>
      </c>
      <c r="D269" s="144">
        <v>752.47</v>
      </c>
      <c r="E269" s="144">
        <v>0</v>
      </c>
      <c r="F269" s="144">
        <v>752.47</v>
      </c>
      <c r="G269" s="144">
        <v>0</v>
      </c>
      <c r="H269" s="154">
        <v>752.47</v>
      </c>
    </row>
    <row r="270" spans="1:8" ht="15.6" x14ac:dyDescent="0.3">
      <c r="A270" s="153" t="s">
        <v>481</v>
      </c>
      <c r="B270" s="144" t="str">
        <f t="shared" si="4"/>
        <v>4128</v>
      </c>
      <c r="C270" s="161" t="s">
        <v>483</v>
      </c>
      <c r="D270" s="144">
        <v>1713021.69</v>
      </c>
      <c r="E270" s="144">
        <v>0</v>
      </c>
      <c r="F270" s="144">
        <v>1713021.69</v>
      </c>
      <c r="G270" s="144">
        <v>0</v>
      </c>
      <c r="H270" s="154">
        <v>1713021.69</v>
      </c>
    </row>
    <row r="271" spans="1:8" ht="15.6" x14ac:dyDescent="0.3">
      <c r="A271" s="153" t="s">
        <v>481</v>
      </c>
      <c r="B271" s="144" t="str">
        <f t="shared" si="4"/>
        <v>4125</v>
      </c>
      <c r="C271" s="164" t="s">
        <v>484</v>
      </c>
      <c r="D271" s="144">
        <v>0</v>
      </c>
      <c r="E271" s="144">
        <v>0</v>
      </c>
      <c r="F271" s="144">
        <v>0</v>
      </c>
      <c r="G271" s="144">
        <v>0</v>
      </c>
      <c r="H271" s="154">
        <v>0</v>
      </c>
    </row>
    <row r="272" spans="1:8" ht="15.6" x14ac:dyDescent="0.3">
      <c r="A272" s="153" t="s">
        <v>485</v>
      </c>
      <c r="B272" s="144" t="str">
        <f t="shared" si="4"/>
        <v>4210</v>
      </c>
      <c r="C272" s="161" t="s">
        <v>486</v>
      </c>
      <c r="D272" s="144">
        <v>1382.4499999999998</v>
      </c>
      <c r="E272" s="144">
        <v>0</v>
      </c>
      <c r="F272" s="144">
        <v>1382.4499999999998</v>
      </c>
      <c r="G272" s="144">
        <v>0</v>
      </c>
      <c r="H272" s="154">
        <v>1382.4499999999998</v>
      </c>
    </row>
    <row r="273" spans="1:8" ht="15.6" x14ac:dyDescent="0.3">
      <c r="A273" s="153" t="s">
        <v>248</v>
      </c>
      <c r="B273" s="144" t="str">
        <f t="shared" si="4"/>
        <v>4316</v>
      </c>
      <c r="C273" s="161" t="s">
        <v>487</v>
      </c>
      <c r="D273" s="144">
        <v>1483823.16</v>
      </c>
      <c r="E273" s="144">
        <v>0</v>
      </c>
      <c r="F273" s="144">
        <v>1483823.16</v>
      </c>
      <c r="G273" s="144">
        <v>0</v>
      </c>
      <c r="H273" s="154">
        <v>1483823.16</v>
      </c>
    </row>
    <row r="274" spans="1:8" ht="15.6" x14ac:dyDescent="0.3">
      <c r="A274" s="153" t="s">
        <v>248</v>
      </c>
      <c r="B274" s="144" t="str">
        <f t="shared" si="4"/>
        <v>4325</v>
      </c>
      <c r="C274" s="164" t="s">
        <v>488</v>
      </c>
      <c r="D274" s="144">
        <v>0</v>
      </c>
      <c r="E274" s="144">
        <v>0</v>
      </c>
      <c r="F274" s="144">
        <v>0</v>
      </c>
      <c r="G274" s="144">
        <v>0</v>
      </c>
      <c r="H274" s="154">
        <v>0</v>
      </c>
    </row>
    <row r="275" spans="1:8" ht="15.6" x14ac:dyDescent="0.3">
      <c r="A275" s="153" t="s">
        <v>489</v>
      </c>
      <c r="B275" s="144" t="str">
        <f t="shared" si="4"/>
        <v>4435</v>
      </c>
      <c r="C275" s="161" t="s">
        <v>490</v>
      </c>
      <c r="D275" s="144">
        <v>0</v>
      </c>
      <c r="E275" s="144">
        <v>0</v>
      </c>
      <c r="F275" s="144">
        <v>0</v>
      </c>
      <c r="G275" s="144">
        <v>0</v>
      </c>
      <c r="H275" s="154">
        <v>0</v>
      </c>
    </row>
    <row r="276" spans="1:8" ht="15.6" x14ac:dyDescent="0.3">
      <c r="A276" s="153" t="s">
        <v>491</v>
      </c>
      <c r="B276" s="144" t="str">
        <f t="shared" si="4"/>
        <v>4510</v>
      </c>
      <c r="C276" s="161" t="s">
        <v>492</v>
      </c>
      <c r="D276" s="144">
        <v>0</v>
      </c>
      <c r="E276" s="144">
        <v>0</v>
      </c>
      <c r="F276" s="144">
        <v>0</v>
      </c>
      <c r="G276" s="144">
        <v>0</v>
      </c>
      <c r="H276" s="154">
        <v>0</v>
      </c>
    </row>
    <row r="277" spans="1:8" ht="15.6" x14ac:dyDescent="0.3">
      <c r="A277" s="153" t="s">
        <v>493</v>
      </c>
      <c r="B277" s="144" t="str">
        <f t="shared" si="4"/>
        <v>4612</v>
      </c>
      <c r="C277" s="161" t="s">
        <v>494</v>
      </c>
      <c r="D277" s="144">
        <v>4733.4500000000007</v>
      </c>
      <c r="E277" s="144">
        <v>0</v>
      </c>
      <c r="F277" s="144">
        <v>4733.4500000000007</v>
      </c>
      <c r="G277" s="144">
        <v>0</v>
      </c>
      <c r="H277" s="154">
        <v>4733.4500000000007</v>
      </c>
    </row>
    <row r="278" spans="1:8" ht="15.6" x14ac:dyDescent="0.3">
      <c r="A278" s="153" t="s">
        <v>495</v>
      </c>
      <c r="B278" s="144" t="str">
        <f t="shared" si="4"/>
        <v>4711</v>
      </c>
      <c r="C278" s="161" t="s">
        <v>496</v>
      </c>
      <c r="D278" s="144">
        <v>5672.6</v>
      </c>
      <c r="E278" s="144">
        <v>0</v>
      </c>
      <c r="F278" s="144">
        <v>5672.6</v>
      </c>
      <c r="G278" s="144">
        <v>0</v>
      </c>
      <c r="H278" s="154">
        <v>5672.6</v>
      </c>
    </row>
    <row r="279" spans="1:8" ht="15.6" x14ac:dyDescent="0.3">
      <c r="A279" s="153" t="s">
        <v>497</v>
      </c>
      <c r="B279" s="144" t="str">
        <f t="shared" si="4"/>
        <v>4815</v>
      </c>
      <c r="C279" s="161" t="s">
        <v>498</v>
      </c>
      <c r="D279" s="144">
        <v>5136.8600000000006</v>
      </c>
      <c r="E279" s="144">
        <v>0</v>
      </c>
      <c r="F279" s="144">
        <v>5136.8600000000006</v>
      </c>
      <c r="G279" s="144">
        <v>0</v>
      </c>
      <c r="H279" s="154">
        <v>5136.8600000000006</v>
      </c>
    </row>
    <row r="280" spans="1:8" ht="15.6" x14ac:dyDescent="0.3">
      <c r="A280" s="153" t="s">
        <v>499</v>
      </c>
      <c r="B280" s="144" t="str">
        <f t="shared" si="4"/>
        <v>4949</v>
      </c>
      <c r="C280" s="161" t="s">
        <v>500</v>
      </c>
      <c r="D280" s="144">
        <v>0</v>
      </c>
      <c r="E280" s="144">
        <v>0</v>
      </c>
      <c r="F280" s="144">
        <v>0</v>
      </c>
      <c r="G280" s="144">
        <v>0</v>
      </c>
      <c r="H280" s="154">
        <v>0</v>
      </c>
    </row>
    <row r="281" spans="1:8" ht="15.6" x14ac:dyDescent="0.3">
      <c r="A281" s="153" t="s">
        <v>501</v>
      </c>
      <c r="B281" s="144" t="str">
        <f t="shared" si="4"/>
        <v>5019A</v>
      </c>
      <c r="C281" s="161" t="s">
        <v>502</v>
      </c>
      <c r="D281" s="144">
        <v>265</v>
      </c>
      <c r="E281" s="144">
        <v>0</v>
      </c>
      <c r="F281" s="144">
        <v>265</v>
      </c>
      <c r="G281" s="144">
        <v>0</v>
      </c>
      <c r="H281" s="154">
        <v>265</v>
      </c>
    </row>
    <row r="282" spans="1:8" ht="15.6" x14ac:dyDescent="0.3">
      <c r="A282" s="153" t="s">
        <v>503</v>
      </c>
      <c r="B282" s="144" t="str">
        <f t="shared" si="4"/>
        <v>5119A</v>
      </c>
      <c r="C282" s="161" t="s">
        <v>504</v>
      </c>
      <c r="D282" s="144">
        <v>0</v>
      </c>
      <c r="E282" s="144">
        <v>0</v>
      </c>
      <c r="F282" s="144">
        <v>0</v>
      </c>
      <c r="G282" s="144">
        <v>0</v>
      </c>
      <c r="H282" s="154">
        <v>0</v>
      </c>
    </row>
    <row r="283" spans="1:8" ht="15.6" x14ac:dyDescent="0.3">
      <c r="A283" s="153" t="s">
        <v>505</v>
      </c>
      <c r="B283" s="144" t="str">
        <f t="shared" si="4"/>
        <v>5219A</v>
      </c>
      <c r="C283" s="161" t="s">
        <v>506</v>
      </c>
      <c r="D283" s="144">
        <v>41</v>
      </c>
      <c r="E283" s="144">
        <v>0</v>
      </c>
      <c r="F283" s="144">
        <v>41</v>
      </c>
      <c r="G283" s="144">
        <v>0</v>
      </c>
      <c r="H283" s="154">
        <v>41</v>
      </c>
    </row>
    <row r="284" spans="1:8" ht="15.6" x14ac:dyDescent="0.3">
      <c r="A284" s="153" t="s">
        <v>507</v>
      </c>
      <c r="B284" s="144" t="str">
        <f t="shared" si="4"/>
        <v>5319A</v>
      </c>
      <c r="C284" s="161" t="s">
        <v>508</v>
      </c>
      <c r="D284" s="144">
        <v>831.49</v>
      </c>
      <c r="E284" s="144">
        <v>0</v>
      </c>
      <c r="F284" s="144">
        <v>831.49</v>
      </c>
      <c r="G284" s="144">
        <v>0</v>
      </c>
      <c r="H284" s="154">
        <v>831.49</v>
      </c>
    </row>
    <row r="285" spans="1:8" ht="15.6" x14ac:dyDescent="0.3">
      <c r="A285" s="153" t="s">
        <v>270</v>
      </c>
      <c r="B285" s="144" t="str">
        <f t="shared" si="4"/>
        <v>5438</v>
      </c>
      <c r="C285" s="161" t="s">
        <v>509</v>
      </c>
      <c r="D285" s="144">
        <v>490.2</v>
      </c>
      <c r="E285" s="144">
        <v>0</v>
      </c>
      <c r="F285" s="144">
        <v>490.2</v>
      </c>
      <c r="G285" s="144">
        <v>0</v>
      </c>
      <c r="H285" s="154">
        <v>490.2</v>
      </c>
    </row>
    <row r="286" spans="1:8" ht="15.6" x14ac:dyDescent="0.3">
      <c r="A286" s="153" t="s">
        <v>264</v>
      </c>
      <c r="B286" s="144" t="str">
        <f t="shared" si="4"/>
        <v>5526</v>
      </c>
      <c r="C286" s="161" t="s">
        <v>510</v>
      </c>
      <c r="D286" s="144">
        <v>116779.95</v>
      </c>
      <c r="E286" s="144">
        <v>0</v>
      </c>
      <c r="F286" s="144">
        <v>116779.95</v>
      </c>
      <c r="G286" s="144">
        <v>0</v>
      </c>
      <c r="H286" s="154">
        <v>116779.95</v>
      </c>
    </row>
    <row r="287" spans="1:8" ht="15.6" x14ac:dyDescent="0.3">
      <c r="A287" s="153" t="s">
        <v>276</v>
      </c>
      <c r="B287" s="144" t="str">
        <f t="shared" si="4"/>
        <v>5719A</v>
      </c>
      <c r="C287" s="161" t="s">
        <v>511</v>
      </c>
      <c r="D287" s="144">
        <v>0</v>
      </c>
      <c r="E287" s="144">
        <v>0</v>
      </c>
      <c r="F287" s="144">
        <v>0</v>
      </c>
      <c r="G287" s="144">
        <v>0</v>
      </c>
      <c r="H287" s="154">
        <v>0</v>
      </c>
    </row>
    <row r="288" spans="1:8" ht="15.6" x14ac:dyDescent="0.3">
      <c r="A288" s="153" t="s">
        <v>512</v>
      </c>
      <c r="B288" s="144" t="str">
        <f t="shared" si="4"/>
        <v>5819A</v>
      </c>
      <c r="C288" s="161" t="s">
        <v>513</v>
      </c>
      <c r="D288" s="144">
        <v>3298874.8</v>
      </c>
      <c r="E288" s="144">
        <v>0</v>
      </c>
      <c r="F288" s="144">
        <v>3298874.8</v>
      </c>
      <c r="G288" s="144">
        <v>0</v>
      </c>
      <c r="H288" s="154">
        <v>3298874.8</v>
      </c>
    </row>
    <row r="289" spans="1:8" ht="15.6" x14ac:dyDescent="0.3">
      <c r="A289" s="153" t="s">
        <v>512</v>
      </c>
      <c r="B289" s="144" t="str">
        <f t="shared" si="4"/>
        <v>5829</v>
      </c>
      <c r="C289" s="161" t="s">
        <v>514</v>
      </c>
      <c r="D289" s="144">
        <v>0</v>
      </c>
      <c r="E289" s="144">
        <v>0</v>
      </c>
      <c r="F289" s="144">
        <v>0</v>
      </c>
      <c r="G289" s="144">
        <v>0</v>
      </c>
      <c r="H289" s="154">
        <v>0</v>
      </c>
    </row>
    <row r="290" spans="1:8" ht="15.6" x14ac:dyDescent="0.3">
      <c r="A290" s="153" t="s">
        <v>515</v>
      </c>
      <c r="B290" s="144" t="str">
        <f t="shared" si="4"/>
        <v>5919A</v>
      </c>
      <c r="C290" s="161" t="s">
        <v>516</v>
      </c>
      <c r="D290" s="144">
        <v>0</v>
      </c>
      <c r="E290" s="144">
        <v>0</v>
      </c>
      <c r="F290" s="144">
        <v>0</v>
      </c>
      <c r="G290" s="144">
        <v>0</v>
      </c>
      <c r="H290" s="154">
        <v>0</v>
      </c>
    </row>
    <row r="291" spans="1:8" ht="15.6" x14ac:dyDescent="0.3">
      <c r="A291" s="153" t="s">
        <v>274</v>
      </c>
      <c r="B291" s="144" t="str">
        <f t="shared" si="4"/>
        <v>6019A</v>
      </c>
      <c r="C291" s="147" t="s">
        <v>517</v>
      </c>
      <c r="D291" s="144">
        <v>0</v>
      </c>
      <c r="E291" s="144">
        <v>0</v>
      </c>
      <c r="F291" s="144">
        <v>0</v>
      </c>
      <c r="G291" s="144">
        <v>0</v>
      </c>
      <c r="H291" s="154">
        <v>0</v>
      </c>
    </row>
    <row r="292" spans="1:8" ht="15.6" x14ac:dyDescent="0.3">
      <c r="A292" s="153" t="s">
        <v>518</v>
      </c>
      <c r="B292" s="144" t="str">
        <f t="shared" si="4"/>
        <v>6119A</v>
      </c>
      <c r="C292" s="147" t="s">
        <v>519</v>
      </c>
      <c r="D292" s="144">
        <v>0</v>
      </c>
      <c r="E292" s="144">
        <v>0</v>
      </c>
      <c r="F292" s="144">
        <v>0</v>
      </c>
      <c r="G292" s="144">
        <v>0</v>
      </c>
      <c r="H292" s="154">
        <v>0</v>
      </c>
    </row>
    <row r="293" spans="1:8" ht="15.6" x14ac:dyDescent="0.3">
      <c r="A293" s="153" t="s">
        <v>520</v>
      </c>
      <c r="B293" s="144" t="str">
        <f t="shared" si="4"/>
        <v>6249</v>
      </c>
      <c r="C293" s="161" t="s">
        <v>521</v>
      </c>
      <c r="D293" s="144">
        <v>2906</v>
      </c>
      <c r="E293" s="144">
        <v>0</v>
      </c>
      <c r="F293" s="144">
        <v>2906</v>
      </c>
      <c r="G293" s="144">
        <v>0</v>
      </c>
      <c r="H293" s="154">
        <v>2906</v>
      </c>
    </row>
    <row r="294" spans="1:8" ht="15.6" x14ac:dyDescent="0.3">
      <c r="A294" s="153" t="s">
        <v>522</v>
      </c>
      <c r="B294" s="144" t="str">
        <f t="shared" si="4"/>
        <v>6329</v>
      </c>
      <c r="C294" s="161" t="s">
        <v>523</v>
      </c>
      <c r="D294" s="144">
        <v>3741</v>
      </c>
      <c r="E294" s="144">
        <v>0</v>
      </c>
      <c r="F294" s="144">
        <v>3741</v>
      </c>
      <c r="G294" s="144">
        <v>0</v>
      </c>
      <c r="H294" s="154">
        <v>3741</v>
      </c>
    </row>
    <row r="295" spans="1:8" ht="15.6" x14ac:dyDescent="0.3">
      <c r="A295" s="153" t="s">
        <v>524</v>
      </c>
      <c r="B295" s="144" t="str">
        <f t="shared" si="4"/>
        <v>6407</v>
      </c>
      <c r="C295" s="161" t="s">
        <v>525</v>
      </c>
      <c r="D295" s="144">
        <v>0</v>
      </c>
      <c r="E295" s="144">
        <v>0</v>
      </c>
      <c r="F295" s="144">
        <v>0</v>
      </c>
      <c r="G295" s="144">
        <v>0</v>
      </c>
      <c r="H295" s="154">
        <v>0</v>
      </c>
    </row>
    <row r="296" spans="1:8" ht="15.6" x14ac:dyDescent="0.3">
      <c r="A296" s="153" t="s">
        <v>526</v>
      </c>
      <c r="B296" s="144" t="str">
        <f t="shared" ref="B296:B326" si="5">C296</f>
        <v>6519A</v>
      </c>
      <c r="C296" s="161" t="s">
        <v>527</v>
      </c>
      <c r="D296" s="144">
        <v>0</v>
      </c>
      <c r="E296" s="144">
        <v>0</v>
      </c>
      <c r="F296" s="144">
        <v>0</v>
      </c>
      <c r="G296" s="144">
        <v>0</v>
      </c>
      <c r="H296" s="154">
        <v>0</v>
      </c>
    </row>
    <row r="297" spans="1:8" ht="15.6" x14ac:dyDescent="0.3">
      <c r="A297" s="153" t="s">
        <v>528</v>
      </c>
      <c r="B297" s="144" t="str">
        <f t="shared" si="5"/>
        <v>6619A</v>
      </c>
      <c r="C297" s="161" t="s">
        <v>529</v>
      </c>
      <c r="D297" s="144">
        <v>0</v>
      </c>
      <c r="E297" s="144">
        <v>0</v>
      </c>
      <c r="F297" s="144">
        <v>0</v>
      </c>
      <c r="G297" s="144">
        <v>0</v>
      </c>
      <c r="H297" s="154">
        <v>0</v>
      </c>
    </row>
    <row r="298" spans="1:8" ht="15.6" x14ac:dyDescent="0.3">
      <c r="A298" s="153" t="s">
        <v>530</v>
      </c>
      <c r="B298" s="144" t="str">
        <f t="shared" si="5"/>
        <v>6709A</v>
      </c>
      <c r="C298" s="161" t="s">
        <v>531</v>
      </c>
      <c r="D298" s="144">
        <v>412.36</v>
      </c>
      <c r="E298" s="144">
        <v>0</v>
      </c>
      <c r="F298" s="144">
        <v>412.36</v>
      </c>
      <c r="G298" s="144">
        <v>0</v>
      </c>
      <c r="H298" s="154">
        <v>412.36</v>
      </c>
    </row>
    <row r="299" spans="1:8" ht="15.6" x14ac:dyDescent="0.3">
      <c r="A299" s="153" t="s">
        <v>530</v>
      </c>
      <c r="B299" s="144" t="str">
        <f t="shared" si="5"/>
        <v>6733</v>
      </c>
      <c r="C299" s="161" t="s">
        <v>532</v>
      </c>
      <c r="D299" s="144">
        <v>0</v>
      </c>
      <c r="E299" s="144">
        <v>0</v>
      </c>
      <c r="F299" s="144">
        <v>0</v>
      </c>
      <c r="G299" s="144">
        <v>0</v>
      </c>
      <c r="H299" s="154">
        <v>0</v>
      </c>
    </row>
    <row r="300" spans="1:8" ht="15.6" x14ac:dyDescent="0.3">
      <c r="A300" s="153" t="s">
        <v>533</v>
      </c>
      <c r="B300" s="144" t="str">
        <f t="shared" si="5"/>
        <v>6840</v>
      </c>
      <c r="C300" s="164" t="s">
        <v>534</v>
      </c>
      <c r="D300" s="144">
        <v>0</v>
      </c>
      <c r="E300" s="144">
        <v>0</v>
      </c>
      <c r="F300" s="144">
        <v>0</v>
      </c>
      <c r="G300" s="144">
        <v>0</v>
      </c>
      <c r="H300" s="154">
        <v>0</v>
      </c>
    </row>
    <row r="301" spans="1:8" ht="15.6" x14ac:dyDescent="0.3">
      <c r="A301" s="153" t="s">
        <v>535</v>
      </c>
      <c r="B301" s="144" t="str">
        <f t="shared" si="5"/>
        <v>7208</v>
      </c>
      <c r="C301" s="161" t="s">
        <v>536</v>
      </c>
      <c r="D301" s="144">
        <v>312</v>
      </c>
      <c r="E301" s="144">
        <v>0</v>
      </c>
      <c r="F301" s="144">
        <v>312</v>
      </c>
      <c r="G301" s="144">
        <v>0</v>
      </c>
      <c r="H301" s="154">
        <v>312</v>
      </c>
    </row>
    <row r="302" spans="1:8" ht="15.6" x14ac:dyDescent="0.3">
      <c r="A302" s="153" t="s">
        <v>347</v>
      </c>
      <c r="B302" s="144" t="str">
        <f t="shared" si="5"/>
        <v>7305A</v>
      </c>
      <c r="C302" s="161" t="s">
        <v>537</v>
      </c>
      <c r="D302" s="144">
        <v>0</v>
      </c>
      <c r="E302" s="144">
        <v>0</v>
      </c>
      <c r="F302" s="144">
        <v>0</v>
      </c>
      <c r="G302" s="144">
        <v>0</v>
      </c>
      <c r="H302" s="154">
        <v>0</v>
      </c>
    </row>
    <row r="303" spans="1:8" ht="15.6" x14ac:dyDescent="0.3">
      <c r="A303" s="153" t="s">
        <v>538</v>
      </c>
      <c r="B303" s="144" t="str">
        <f t="shared" si="5"/>
        <v>7405A</v>
      </c>
      <c r="C303" s="161" t="s">
        <v>539</v>
      </c>
      <c r="D303" s="144">
        <v>85304.76</v>
      </c>
      <c r="E303" s="144">
        <v>0</v>
      </c>
      <c r="F303" s="144">
        <v>85304.76</v>
      </c>
      <c r="G303" s="144">
        <v>0</v>
      </c>
      <c r="H303" s="154">
        <v>85304.76</v>
      </c>
    </row>
    <row r="304" spans="1:8" ht="15.6" x14ac:dyDescent="0.3">
      <c r="A304" s="153" t="s">
        <v>538</v>
      </c>
      <c r="B304" s="144" t="str">
        <f t="shared" si="5"/>
        <v>7425</v>
      </c>
      <c r="C304" s="164" t="s">
        <v>540</v>
      </c>
      <c r="D304" s="144">
        <v>0</v>
      </c>
      <c r="E304" s="144">
        <v>0</v>
      </c>
      <c r="F304" s="144">
        <v>0</v>
      </c>
      <c r="G304" s="144">
        <v>0</v>
      </c>
      <c r="H304" s="154">
        <v>0</v>
      </c>
    </row>
    <row r="305" spans="1:8" ht="15.6" x14ac:dyDescent="0.3">
      <c r="A305" s="153" t="s">
        <v>541</v>
      </c>
      <c r="B305" s="144" t="str">
        <f t="shared" si="5"/>
        <v>7538</v>
      </c>
      <c r="C305" s="147" t="s">
        <v>542</v>
      </c>
      <c r="D305" s="144">
        <v>3941.72</v>
      </c>
      <c r="E305" s="144">
        <v>0</v>
      </c>
      <c r="F305" s="144">
        <v>3941.72</v>
      </c>
      <c r="G305" s="144">
        <v>0</v>
      </c>
      <c r="H305" s="154">
        <v>3941.72</v>
      </c>
    </row>
    <row r="306" spans="1:8" ht="15.6" x14ac:dyDescent="0.3">
      <c r="A306" s="153" t="s">
        <v>541</v>
      </c>
      <c r="B306" s="144" t="str">
        <f t="shared" si="5"/>
        <v>7525</v>
      </c>
      <c r="C306" s="162" t="s">
        <v>543</v>
      </c>
      <c r="D306" s="144">
        <v>0</v>
      </c>
      <c r="E306" s="144">
        <v>0</v>
      </c>
      <c r="F306" s="144">
        <v>0</v>
      </c>
      <c r="G306" s="144">
        <v>0</v>
      </c>
      <c r="H306" s="154">
        <v>0</v>
      </c>
    </row>
    <row r="307" spans="1:8" ht="15.6" x14ac:dyDescent="0.3">
      <c r="A307" s="153" t="s">
        <v>544</v>
      </c>
      <c r="B307" s="144" t="str">
        <f t="shared" si="5"/>
        <v>7932</v>
      </c>
      <c r="C307" s="161" t="s">
        <v>545</v>
      </c>
      <c r="D307" s="144">
        <v>0</v>
      </c>
      <c r="E307" s="144">
        <v>0</v>
      </c>
      <c r="F307" s="144">
        <v>0</v>
      </c>
      <c r="G307" s="144">
        <v>0</v>
      </c>
      <c r="H307" s="154">
        <v>0</v>
      </c>
    </row>
    <row r="308" spans="1:8" ht="15.6" x14ac:dyDescent="0.3">
      <c r="A308" s="153" t="s">
        <v>548</v>
      </c>
      <c r="B308" s="144" t="str">
        <f t="shared" si="5"/>
        <v>8132</v>
      </c>
      <c r="C308" s="161" t="s">
        <v>549</v>
      </c>
      <c r="D308" s="144">
        <v>0</v>
      </c>
      <c r="E308" s="144">
        <v>0</v>
      </c>
      <c r="F308" s="144">
        <v>0</v>
      </c>
      <c r="G308" s="144">
        <v>0</v>
      </c>
      <c r="H308" s="154">
        <v>0</v>
      </c>
    </row>
    <row r="309" spans="1:8" ht="15.6" x14ac:dyDescent="0.3">
      <c r="A309" s="153" t="s">
        <v>333</v>
      </c>
      <c r="B309" s="144" t="str">
        <f t="shared" si="5"/>
        <v>8440</v>
      </c>
      <c r="C309" s="161" t="s">
        <v>552</v>
      </c>
      <c r="D309" s="144">
        <v>0</v>
      </c>
      <c r="E309" s="144">
        <v>0</v>
      </c>
      <c r="F309" s="144">
        <v>0</v>
      </c>
      <c r="G309" s="144">
        <v>0</v>
      </c>
      <c r="H309" s="154">
        <v>0</v>
      </c>
    </row>
    <row r="310" spans="1:8" ht="15.6" x14ac:dyDescent="0.3">
      <c r="A310" s="153" t="s">
        <v>553</v>
      </c>
      <c r="B310" s="144" t="str">
        <f t="shared" si="5"/>
        <v>8809A</v>
      </c>
      <c r="C310" s="161" t="s">
        <v>554</v>
      </c>
      <c r="D310" s="144">
        <v>712.49000000000012</v>
      </c>
      <c r="E310" s="144">
        <v>0</v>
      </c>
      <c r="F310" s="144">
        <v>712.49000000000012</v>
      </c>
      <c r="G310" s="144">
        <v>0</v>
      </c>
      <c r="H310" s="154">
        <v>712.49000000000012</v>
      </c>
    </row>
    <row r="311" spans="1:8" ht="15.6" x14ac:dyDescent="0.3">
      <c r="A311" s="153" t="s">
        <v>555</v>
      </c>
      <c r="B311" s="144" t="str">
        <f t="shared" si="5"/>
        <v>9040</v>
      </c>
      <c r="C311" s="147" t="s">
        <v>556</v>
      </c>
      <c r="D311" s="144">
        <v>0</v>
      </c>
      <c r="E311" s="144">
        <v>0</v>
      </c>
      <c r="F311" s="144">
        <v>0</v>
      </c>
      <c r="G311" s="144">
        <v>0</v>
      </c>
      <c r="H311" s="154">
        <v>0</v>
      </c>
    </row>
    <row r="312" spans="1:8" ht="15.6" x14ac:dyDescent="0.3">
      <c r="A312" s="153" t="s">
        <v>557</v>
      </c>
      <c r="B312" s="144" t="str">
        <f t="shared" si="5"/>
        <v>9201A</v>
      </c>
      <c r="C312" s="147" t="s">
        <v>558</v>
      </c>
      <c r="D312" s="144">
        <v>17184.53</v>
      </c>
      <c r="E312" s="144">
        <v>0</v>
      </c>
      <c r="F312" s="144">
        <v>17184.53</v>
      </c>
      <c r="G312" s="144">
        <v>0</v>
      </c>
      <c r="H312" s="154">
        <v>17184.53</v>
      </c>
    </row>
    <row r="313" spans="1:8" ht="15.6" x14ac:dyDescent="0.3">
      <c r="A313" s="153" t="s">
        <v>559</v>
      </c>
      <c r="B313" s="144" t="str">
        <f t="shared" si="5"/>
        <v>9301A</v>
      </c>
      <c r="C313" s="147" t="s">
        <v>560</v>
      </c>
      <c r="D313" s="144">
        <v>0</v>
      </c>
      <c r="E313" s="144">
        <v>0</v>
      </c>
      <c r="F313" s="144">
        <v>0</v>
      </c>
      <c r="G313" s="144">
        <v>0</v>
      </c>
      <c r="H313" s="154">
        <v>0</v>
      </c>
    </row>
    <row r="314" spans="1:8" ht="15.6" x14ac:dyDescent="0.3">
      <c r="A314" s="153" t="s">
        <v>561</v>
      </c>
      <c r="B314" s="144" t="str">
        <f t="shared" si="5"/>
        <v>9449</v>
      </c>
      <c r="C314" s="147" t="s">
        <v>562</v>
      </c>
      <c r="D314" s="144">
        <v>0</v>
      </c>
      <c r="E314" s="144">
        <v>0</v>
      </c>
      <c r="F314" s="144">
        <v>0</v>
      </c>
      <c r="G314" s="144">
        <v>0</v>
      </c>
      <c r="H314" s="154">
        <v>0</v>
      </c>
    </row>
    <row r="315" spans="1:8" ht="15.6" x14ac:dyDescent="0.3">
      <c r="A315" s="153" t="s">
        <v>563</v>
      </c>
      <c r="B315" s="144" t="str">
        <f t="shared" si="5"/>
        <v>9618A</v>
      </c>
      <c r="C315" s="147" t="s">
        <v>564</v>
      </c>
      <c r="D315" s="144">
        <v>0</v>
      </c>
      <c r="E315" s="144">
        <v>0</v>
      </c>
      <c r="F315" s="144">
        <v>0</v>
      </c>
      <c r="G315" s="144">
        <v>0</v>
      </c>
      <c r="H315" s="154">
        <v>0</v>
      </c>
    </row>
    <row r="316" spans="1:8" ht="15.6" x14ac:dyDescent="0.3">
      <c r="A316" s="153" t="s">
        <v>566</v>
      </c>
      <c r="B316" s="144" t="str">
        <f t="shared" si="5"/>
        <v>9818A</v>
      </c>
      <c r="C316" s="162" t="s">
        <v>565</v>
      </c>
      <c r="D316" s="144">
        <v>247547301.41</v>
      </c>
      <c r="E316" s="144">
        <v>8337181.1700000167</v>
      </c>
      <c r="F316" s="144">
        <v>255884482.58000001</v>
      </c>
      <c r="G316" s="144">
        <v>0</v>
      </c>
      <c r="H316" s="154">
        <v>255884482.58000001</v>
      </c>
    </row>
    <row r="317" spans="1:8" ht="15.6" x14ac:dyDescent="0.3">
      <c r="A317" s="153" t="s">
        <v>607</v>
      </c>
      <c r="B317" s="144" t="str">
        <f t="shared" si="5"/>
        <v>9818A1</v>
      </c>
      <c r="C317" s="162" t="s">
        <v>608</v>
      </c>
      <c r="D317" s="144"/>
      <c r="E317" s="144">
        <v>0</v>
      </c>
      <c r="F317" s="144">
        <v>0</v>
      </c>
      <c r="G317" s="144">
        <v>0</v>
      </c>
      <c r="H317" s="154">
        <v>0</v>
      </c>
    </row>
    <row r="318" spans="1:8" ht="15.6" x14ac:dyDescent="0.3">
      <c r="A318" s="153" t="s">
        <v>609</v>
      </c>
      <c r="B318" s="144" t="str">
        <f t="shared" si="5"/>
        <v>9818A2</v>
      </c>
      <c r="C318" s="162" t="s">
        <v>610</v>
      </c>
      <c r="D318" s="144"/>
      <c r="E318" s="144">
        <v>0</v>
      </c>
      <c r="F318" s="144">
        <v>0</v>
      </c>
      <c r="G318" s="144">
        <v>0</v>
      </c>
      <c r="H318" s="154">
        <v>0</v>
      </c>
    </row>
    <row r="319" spans="1:8" ht="15.6" x14ac:dyDescent="0.3">
      <c r="A319" s="153" t="s">
        <v>567</v>
      </c>
      <c r="B319" s="144" t="str">
        <f t="shared" si="5"/>
        <v>BB49</v>
      </c>
      <c r="C319" s="147" t="s">
        <v>568</v>
      </c>
      <c r="D319" s="144">
        <v>0</v>
      </c>
      <c r="E319" s="144">
        <v>0</v>
      </c>
      <c r="F319" s="144">
        <v>0</v>
      </c>
      <c r="G319" s="144">
        <v>0</v>
      </c>
      <c r="H319" s="154">
        <v>0</v>
      </c>
    </row>
    <row r="320" spans="1:8" ht="15.6" x14ac:dyDescent="0.3">
      <c r="A320" s="153" t="s">
        <v>569</v>
      </c>
      <c r="B320" s="144" t="str">
        <f t="shared" si="5"/>
        <v>AA</v>
      </c>
      <c r="C320" s="145" t="s">
        <v>570</v>
      </c>
      <c r="D320" s="144"/>
      <c r="E320" s="144">
        <v>0</v>
      </c>
      <c r="F320" s="144">
        <v>0</v>
      </c>
      <c r="G320" s="144">
        <v>0</v>
      </c>
      <c r="H320" s="154">
        <v>0</v>
      </c>
    </row>
    <row r="321" spans="1:8" ht="15.6" x14ac:dyDescent="0.3">
      <c r="A321" s="153" t="s">
        <v>571</v>
      </c>
      <c r="B321" s="144" t="str">
        <f t="shared" si="5"/>
        <v>BB</v>
      </c>
      <c r="C321" s="145" t="s">
        <v>587</v>
      </c>
      <c r="D321" s="144"/>
      <c r="E321" s="144">
        <v>0</v>
      </c>
      <c r="F321" s="144">
        <v>0</v>
      </c>
      <c r="G321" s="144">
        <v>0</v>
      </c>
      <c r="H321" s="154">
        <v>0</v>
      </c>
    </row>
    <row r="322" spans="1:8" ht="15.6" x14ac:dyDescent="0.3">
      <c r="A322" s="153" t="s">
        <v>572</v>
      </c>
      <c r="B322" s="144" t="str">
        <f t="shared" si="5"/>
        <v>CC</v>
      </c>
      <c r="C322" s="145" t="s">
        <v>588</v>
      </c>
      <c r="D322" s="144"/>
      <c r="E322" s="144">
        <v>0</v>
      </c>
      <c r="F322" s="144">
        <v>0</v>
      </c>
      <c r="G322" s="144">
        <v>0</v>
      </c>
      <c r="H322" s="154">
        <v>0</v>
      </c>
    </row>
    <row r="323" spans="1:8" ht="15.6" x14ac:dyDescent="0.3">
      <c r="A323" s="153" t="s">
        <v>299</v>
      </c>
      <c r="B323" s="144" t="str">
        <f t="shared" si="5"/>
        <v>DD</v>
      </c>
      <c r="C323" s="145" t="s">
        <v>589</v>
      </c>
      <c r="D323" s="144"/>
      <c r="E323" s="144">
        <v>0</v>
      </c>
      <c r="F323" s="144">
        <v>0</v>
      </c>
      <c r="G323" s="144">
        <v>0</v>
      </c>
      <c r="H323" s="154">
        <v>0</v>
      </c>
    </row>
    <row r="324" spans="1:8" ht="15.6" x14ac:dyDescent="0.3">
      <c r="A324" s="153" t="s">
        <v>300</v>
      </c>
      <c r="B324" s="144" t="str">
        <f t="shared" si="5"/>
        <v>QQ</v>
      </c>
      <c r="C324" s="147" t="s">
        <v>573</v>
      </c>
      <c r="D324" s="144"/>
      <c r="E324" s="144">
        <v>0</v>
      </c>
      <c r="F324" s="144">
        <v>0</v>
      </c>
      <c r="G324" s="144">
        <v>0</v>
      </c>
      <c r="H324" s="154">
        <v>0</v>
      </c>
    </row>
    <row r="325" spans="1:8" ht="15.6" x14ac:dyDescent="0.3">
      <c r="A325" s="153" t="s">
        <v>574</v>
      </c>
      <c r="B325" s="144" t="str">
        <f t="shared" si="5"/>
        <v>EE</v>
      </c>
      <c r="C325" s="145" t="s">
        <v>590</v>
      </c>
      <c r="D325" s="144"/>
      <c r="E325" s="144" t="s">
        <v>577</v>
      </c>
      <c r="F325" s="144">
        <v>0</v>
      </c>
      <c r="G325" s="144" t="s">
        <v>577</v>
      </c>
      <c r="H325" s="154">
        <v>0</v>
      </c>
    </row>
    <row r="326" spans="1:8" ht="15.6" x14ac:dyDescent="0.3">
      <c r="A326" s="153" t="s">
        <v>575</v>
      </c>
      <c r="B326" s="144" t="str">
        <f t="shared" si="5"/>
        <v>RB</v>
      </c>
      <c r="C326" s="145" t="s">
        <v>576</v>
      </c>
      <c r="D326" s="144"/>
      <c r="E326" s="144"/>
      <c r="F326" s="144"/>
      <c r="G326" s="144"/>
      <c r="H326" s="154">
        <v>0</v>
      </c>
    </row>
    <row r="327" spans="1:8" ht="15.6" x14ac:dyDescent="0.3">
      <c r="A327" s="153"/>
      <c r="B327" s="144"/>
      <c r="C327" s="144"/>
      <c r="D327" s="148" t="s">
        <v>577</v>
      </c>
      <c r="E327" s="148" t="s">
        <v>577</v>
      </c>
      <c r="F327" s="148" t="s">
        <v>577</v>
      </c>
      <c r="G327" s="148" t="s">
        <v>577</v>
      </c>
      <c r="H327" s="166" t="s">
        <v>577</v>
      </c>
    </row>
    <row r="328" spans="1:8" ht="15.6" x14ac:dyDescent="0.3">
      <c r="A328" s="153" t="s">
        <v>578</v>
      </c>
      <c r="B328" s="144"/>
      <c r="C328" s="158"/>
      <c r="D328" s="144">
        <v>256266473.01999998</v>
      </c>
      <c r="E328" s="144">
        <v>8337181.1700000167</v>
      </c>
      <c r="F328" s="144">
        <v>264603654.19</v>
      </c>
      <c r="G328" s="144">
        <v>0</v>
      </c>
      <c r="H328" s="154">
        <v>264603654.19</v>
      </c>
    </row>
    <row r="329" spans="1:8" ht="15.6" x14ac:dyDescent="0.3">
      <c r="A329" s="153"/>
      <c r="B329" s="144"/>
      <c r="C329" s="144"/>
      <c r="D329" s="148" t="s">
        <v>397</v>
      </c>
      <c r="E329" s="148" t="s">
        <v>397</v>
      </c>
      <c r="F329" s="148" t="s">
        <v>397</v>
      </c>
      <c r="G329" s="148" t="s">
        <v>397</v>
      </c>
      <c r="H329" s="166" t="s">
        <v>397</v>
      </c>
    </row>
    <row r="330" spans="1:8" ht="16.2" thickBot="1" x14ac:dyDescent="0.35">
      <c r="A330" s="167"/>
      <c r="B330" s="168"/>
      <c r="C330" s="168"/>
      <c r="D330" s="168"/>
      <c r="E330" s="168"/>
      <c r="F330" s="168"/>
      <c r="G330" s="168"/>
      <c r="H330" s="169">
        <v>8719171.6099999845</v>
      </c>
    </row>
    <row r="331" spans="1:8" ht="15.6" x14ac:dyDescent="0.3">
      <c r="A331" s="144"/>
      <c r="B331" s="144"/>
      <c r="C331" s="144"/>
      <c r="D331" s="144"/>
      <c r="E331" s="144"/>
      <c r="F331" s="144"/>
      <c r="G331" s="144"/>
      <c r="H331" s="144"/>
    </row>
    <row r="332" spans="1:8" ht="15" thickBot="1" x14ac:dyDescent="0.35"/>
    <row r="333" spans="1:8" ht="15.6" x14ac:dyDescent="0.3">
      <c r="A333" s="150"/>
      <c r="B333" s="151"/>
      <c r="C333" s="151"/>
      <c r="D333" s="151" t="s">
        <v>394</v>
      </c>
      <c r="E333" s="151"/>
      <c r="F333" s="151"/>
      <c r="G333" s="151"/>
      <c r="H333" s="152"/>
    </row>
    <row r="334" spans="1:8" ht="15.6" x14ac:dyDescent="0.3">
      <c r="A334" s="153"/>
      <c r="B334" s="144"/>
      <c r="C334" s="144"/>
      <c r="D334" s="144" t="s">
        <v>395</v>
      </c>
      <c r="E334" s="144"/>
      <c r="F334" s="144"/>
      <c r="G334" s="144"/>
      <c r="H334" s="154"/>
    </row>
    <row r="335" spans="1:8" ht="15.6" x14ac:dyDescent="0.3">
      <c r="A335" s="153" t="s">
        <v>591</v>
      </c>
      <c r="B335" s="144"/>
      <c r="C335" s="144"/>
      <c r="D335" s="144"/>
      <c r="E335" s="149" t="s">
        <v>604</v>
      </c>
      <c r="F335" s="144"/>
      <c r="G335" s="144"/>
      <c r="H335" s="154"/>
    </row>
    <row r="336" spans="1:8" ht="15.6" x14ac:dyDescent="0.3">
      <c r="A336" s="155" t="s">
        <v>397</v>
      </c>
      <c r="B336" s="148"/>
      <c r="C336" s="156" t="s">
        <v>397</v>
      </c>
      <c r="D336" s="156" t="s">
        <v>397</v>
      </c>
      <c r="E336" s="156" t="s">
        <v>397</v>
      </c>
      <c r="F336" s="156" t="s">
        <v>397</v>
      </c>
      <c r="G336" s="156" t="s">
        <v>397</v>
      </c>
      <c r="H336" s="157" t="s">
        <v>397</v>
      </c>
    </row>
    <row r="337" spans="1:8" ht="15.6" x14ac:dyDescent="0.3">
      <c r="A337" s="153" t="s">
        <v>398</v>
      </c>
      <c r="B337" s="144"/>
      <c r="C337" s="158"/>
      <c r="D337" s="146" t="s">
        <v>185</v>
      </c>
      <c r="E337" s="146" t="s">
        <v>185</v>
      </c>
      <c r="F337" s="146" t="s">
        <v>399</v>
      </c>
      <c r="G337" s="146" t="s">
        <v>185</v>
      </c>
      <c r="H337" s="159" t="s">
        <v>400</v>
      </c>
    </row>
    <row r="338" spans="1:8" ht="15.6" x14ac:dyDescent="0.3">
      <c r="A338" s="153"/>
      <c r="B338" s="144"/>
      <c r="C338" s="158"/>
      <c r="D338" s="146" t="s">
        <v>401</v>
      </c>
      <c r="E338" s="146" t="s">
        <v>402</v>
      </c>
      <c r="F338" s="146" t="s">
        <v>402</v>
      </c>
      <c r="G338" s="146" t="s">
        <v>403</v>
      </c>
      <c r="H338" s="159" t="s">
        <v>404</v>
      </c>
    </row>
    <row r="339" spans="1:8" ht="15.6" x14ac:dyDescent="0.3">
      <c r="A339" s="153"/>
      <c r="B339" s="144"/>
      <c r="C339" s="158"/>
      <c r="D339" s="146" t="s">
        <v>405</v>
      </c>
      <c r="E339" s="146" t="s">
        <v>406</v>
      </c>
      <c r="F339" s="144"/>
      <c r="G339" s="146" t="s">
        <v>406</v>
      </c>
      <c r="H339" s="159" t="s">
        <v>407</v>
      </c>
    </row>
    <row r="340" spans="1:8" ht="15.6" x14ac:dyDescent="0.3">
      <c r="A340" s="155" t="s">
        <v>397</v>
      </c>
      <c r="B340" s="148"/>
      <c r="C340" s="156" t="s">
        <v>397</v>
      </c>
      <c r="D340" s="156" t="s">
        <v>397</v>
      </c>
      <c r="E340" s="156" t="s">
        <v>397</v>
      </c>
      <c r="F340" s="156" t="s">
        <v>397</v>
      </c>
      <c r="G340" s="156" t="s">
        <v>397</v>
      </c>
      <c r="H340" s="157" t="s">
        <v>397</v>
      </c>
    </row>
    <row r="341" spans="1:8" ht="15.6" x14ac:dyDescent="0.3">
      <c r="A341" s="153" t="s">
        <v>408</v>
      </c>
      <c r="B341" s="144" t="str">
        <f>C341</f>
        <v>00</v>
      </c>
      <c r="C341" s="160" t="s">
        <v>409</v>
      </c>
      <c r="D341" s="144"/>
      <c r="E341" s="144">
        <v>0</v>
      </c>
      <c r="F341" s="144">
        <v>0</v>
      </c>
      <c r="G341" s="144">
        <v>0</v>
      </c>
      <c r="H341" s="154">
        <v>0</v>
      </c>
    </row>
    <row r="342" spans="1:8" ht="15.6" x14ac:dyDescent="0.3">
      <c r="A342" s="153" t="s">
        <v>410</v>
      </c>
      <c r="B342" s="144" t="str">
        <f t="shared" ref="B342:B405" si="6">C342</f>
        <v>0201A</v>
      </c>
      <c r="C342" s="161" t="s">
        <v>411</v>
      </c>
      <c r="D342" s="144">
        <v>616398.36999999988</v>
      </c>
      <c r="E342" s="144">
        <v>0</v>
      </c>
      <c r="F342" s="144">
        <v>616398.36999999988</v>
      </c>
      <c r="G342" s="144">
        <v>0</v>
      </c>
      <c r="H342" s="154">
        <v>616398.36999999988</v>
      </c>
    </row>
    <row r="343" spans="1:8" ht="15.6" x14ac:dyDescent="0.3">
      <c r="A343" s="153" t="s">
        <v>410</v>
      </c>
      <c r="B343" s="144" t="str">
        <f t="shared" si="6"/>
        <v>0237</v>
      </c>
      <c r="C343" s="161" t="s">
        <v>412</v>
      </c>
      <c r="D343" s="144">
        <v>0</v>
      </c>
      <c r="E343" s="144">
        <v>0</v>
      </c>
      <c r="F343" s="144">
        <v>0</v>
      </c>
      <c r="G343" s="144">
        <v>0</v>
      </c>
      <c r="H343" s="154">
        <v>0</v>
      </c>
    </row>
    <row r="344" spans="1:8" ht="15.6" x14ac:dyDescent="0.3">
      <c r="A344" s="153" t="s">
        <v>413</v>
      </c>
      <c r="B344" s="144" t="str">
        <f t="shared" si="6"/>
        <v>0302A</v>
      </c>
      <c r="C344" s="161" t="s">
        <v>414</v>
      </c>
      <c r="D344" s="144">
        <v>0</v>
      </c>
      <c r="E344" s="144">
        <v>0</v>
      </c>
      <c r="F344" s="144">
        <v>0</v>
      </c>
      <c r="G344" s="144">
        <v>0</v>
      </c>
      <c r="H344" s="154">
        <v>0</v>
      </c>
    </row>
    <row r="345" spans="1:8" ht="15.6" x14ac:dyDescent="0.3">
      <c r="A345" s="153" t="s">
        <v>415</v>
      </c>
      <c r="B345" s="144" t="str">
        <f t="shared" si="6"/>
        <v>0410</v>
      </c>
      <c r="C345" s="161" t="s">
        <v>416</v>
      </c>
      <c r="D345" s="144">
        <v>9142.5</v>
      </c>
      <c r="E345" s="144">
        <v>0</v>
      </c>
      <c r="F345" s="144">
        <v>9142.5</v>
      </c>
      <c r="G345" s="144">
        <v>0</v>
      </c>
      <c r="H345" s="154">
        <v>9142.5</v>
      </c>
    </row>
    <row r="346" spans="1:8" ht="15.6" x14ac:dyDescent="0.3">
      <c r="A346" s="153" t="s">
        <v>417</v>
      </c>
      <c r="B346" s="144" t="str">
        <f t="shared" si="6"/>
        <v>0519A</v>
      </c>
      <c r="C346" s="147" t="s">
        <v>418</v>
      </c>
      <c r="D346" s="144">
        <v>0</v>
      </c>
      <c r="E346" s="144">
        <v>0</v>
      </c>
      <c r="F346" s="144">
        <v>0</v>
      </c>
      <c r="G346" s="144">
        <v>0</v>
      </c>
      <c r="H346" s="154">
        <v>0</v>
      </c>
    </row>
    <row r="347" spans="1:8" ht="15.6" x14ac:dyDescent="0.3">
      <c r="A347" s="153" t="s">
        <v>419</v>
      </c>
      <c r="B347" s="144" t="str">
        <f t="shared" si="6"/>
        <v>0602A</v>
      </c>
      <c r="C347" s="161" t="s">
        <v>420</v>
      </c>
      <c r="D347" s="144">
        <v>0</v>
      </c>
      <c r="E347" s="144">
        <v>0</v>
      </c>
      <c r="F347" s="144">
        <v>0</v>
      </c>
      <c r="G347" s="144">
        <v>0</v>
      </c>
      <c r="H347" s="154">
        <v>0</v>
      </c>
    </row>
    <row r="348" spans="1:8" ht="15.6" x14ac:dyDescent="0.3">
      <c r="A348" s="153" t="s">
        <v>421</v>
      </c>
      <c r="B348" s="144" t="str">
        <f t="shared" si="6"/>
        <v>0719A</v>
      </c>
      <c r="C348" s="147" t="s">
        <v>422</v>
      </c>
      <c r="D348" s="144">
        <v>0</v>
      </c>
      <c r="E348" s="144">
        <v>0</v>
      </c>
      <c r="F348" s="144">
        <v>0</v>
      </c>
      <c r="G348" s="144">
        <v>0</v>
      </c>
      <c r="H348" s="154">
        <v>0</v>
      </c>
    </row>
    <row r="349" spans="1:8" ht="15.6" x14ac:dyDescent="0.3">
      <c r="A349" s="153" t="s">
        <v>423</v>
      </c>
      <c r="B349" s="144" t="str">
        <f t="shared" si="6"/>
        <v>0802A</v>
      </c>
      <c r="C349" s="147" t="s">
        <v>424</v>
      </c>
      <c r="D349" s="144">
        <v>0</v>
      </c>
      <c r="E349" s="144">
        <v>0</v>
      </c>
      <c r="F349" s="144">
        <v>0</v>
      </c>
      <c r="G349" s="144">
        <v>0</v>
      </c>
      <c r="H349" s="154">
        <v>0</v>
      </c>
    </row>
    <row r="350" spans="1:8" ht="15.6" x14ac:dyDescent="0.3">
      <c r="A350" s="153" t="s">
        <v>605</v>
      </c>
      <c r="B350" s="144" t="str">
        <f t="shared" si="6"/>
        <v>1010</v>
      </c>
      <c r="C350" s="162" t="s">
        <v>428</v>
      </c>
      <c r="D350" s="144">
        <v>0</v>
      </c>
      <c r="E350" s="144">
        <v>0</v>
      </c>
      <c r="F350" s="144">
        <v>0</v>
      </c>
      <c r="G350" s="144">
        <v>0</v>
      </c>
      <c r="H350" s="154">
        <v>0</v>
      </c>
    </row>
    <row r="351" spans="1:8" ht="15.6" x14ac:dyDescent="0.3">
      <c r="A351" s="153" t="s">
        <v>429</v>
      </c>
      <c r="B351" s="144" t="str">
        <f t="shared" si="6"/>
        <v>1206A</v>
      </c>
      <c r="C351" s="161" t="s">
        <v>430</v>
      </c>
      <c r="D351" s="144">
        <v>105099.47000000002</v>
      </c>
      <c r="E351" s="144">
        <v>0</v>
      </c>
      <c r="F351" s="144">
        <v>105099.47000000002</v>
      </c>
      <c r="G351" s="144">
        <v>0</v>
      </c>
      <c r="H351" s="154">
        <v>105099.47000000002</v>
      </c>
    </row>
    <row r="352" spans="1:8" ht="15.6" x14ac:dyDescent="0.3">
      <c r="A352" s="153" t="s">
        <v>429</v>
      </c>
      <c r="B352" s="144" t="str">
        <f t="shared" si="6"/>
        <v>1236</v>
      </c>
      <c r="C352" s="161" t="s">
        <v>431</v>
      </c>
      <c r="D352" s="144">
        <v>64610.409999999996</v>
      </c>
      <c r="E352" s="144">
        <v>0</v>
      </c>
      <c r="F352" s="144">
        <v>64610.409999999996</v>
      </c>
      <c r="G352" s="144">
        <v>0</v>
      </c>
      <c r="H352" s="154">
        <v>64610.409999999996</v>
      </c>
    </row>
    <row r="353" spans="1:8" ht="15.6" x14ac:dyDescent="0.3">
      <c r="A353" s="153" t="s">
        <v>432</v>
      </c>
      <c r="B353" s="144" t="str">
        <f t="shared" si="6"/>
        <v>1310</v>
      </c>
      <c r="C353" s="161" t="s">
        <v>433</v>
      </c>
      <c r="D353" s="144">
        <v>0</v>
      </c>
      <c r="E353" s="144">
        <v>0</v>
      </c>
      <c r="F353" s="144">
        <v>0</v>
      </c>
      <c r="G353" s="144">
        <v>0</v>
      </c>
      <c r="H353" s="154">
        <v>0</v>
      </c>
    </row>
    <row r="354" spans="1:8" ht="15.6" x14ac:dyDescent="0.3">
      <c r="A354" s="153" t="s">
        <v>21</v>
      </c>
      <c r="B354" s="144" t="str">
        <f t="shared" si="6"/>
        <v>1524A</v>
      </c>
      <c r="C354" s="161" t="s">
        <v>434</v>
      </c>
      <c r="D354" s="144">
        <v>76660</v>
      </c>
      <c r="E354" s="144">
        <v>0</v>
      </c>
      <c r="F354" s="144">
        <v>76660</v>
      </c>
      <c r="G354" s="144">
        <v>0</v>
      </c>
      <c r="H354" s="154">
        <v>76660</v>
      </c>
    </row>
    <row r="355" spans="1:8" ht="15.6" x14ac:dyDescent="0.3">
      <c r="A355" s="153" t="s">
        <v>284</v>
      </c>
      <c r="B355" s="144" t="str">
        <f t="shared" si="6"/>
        <v>1649</v>
      </c>
      <c r="C355" s="147" t="s">
        <v>435</v>
      </c>
      <c r="D355" s="144">
        <v>0</v>
      </c>
      <c r="E355" s="144">
        <v>0</v>
      </c>
      <c r="F355" s="144">
        <v>0</v>
      </c>
      <c r="G355" s="144">
        <v>0</v>
      </c>
      <c r="H355" s="154">
        <v>0</v>
      </c>
    </row>
    <row r="356" spans="1:8" ht="15.6" x14ac:dyDescent="0.3">
      <c r="A356" s="163" t="s">
        <v>436</v>
      </c>
      <c r="B356" s="144" t="str">
        <f t="shared" si="6"/>
        <v>1710</v>
      </c>
      <c r="C356" s="147" t="s">
        <v>437</v>
      </c>
      <c r="D356" s="144">
        <v>0</v>
      </c>
      <c r="E356" s="144">
        <v>0</v>
      </c>
      <c r="F356" s="144">
        <v>0</v>
      </c>
      <c r="G356" s="144">
        <v>0</v>
      </c>
      <c r="H356" s="154">
        <v>0</v>
      </c>
    </row>
    <row r="357" spans="1:8" ht="15.6" x14ac:dyDescent="0.3">
      <c r="A357" s="163" t="s">
        <v>329</v>
      </c>
      <c r="B357" s="144" t="str">
        <f t="shared" si="6"/>
        <v>1841</v>
      </c>
      <c r="C357" s="147" t="s">
        <v>439</v>
      </c>
      <c r="D357" s="144">
        <v>0</v>
      </c>
      <c r="E357" s="144">
        <v>0</v>
      </c>
      <c r="F357" s="144">
        <v>0</v>
      </c>
      <c r="G357" s="144">
        <v>0</v>
      </c>
      <c r="H357" s="154">
        <v>0</v>
      </c>
    </row>
    <row r="358" spans="1:8" ht="15.6" x14ac:dyDescent="0.3">
      <c r="A358" s="153" t="s">
        <v>440</v>
      </c>
      <c r="B358" s="144" t="str">
        <f t="shared" si="6"/>
        <v>2024A</v>
      </c>
      <c r="C358" s="147" t="s">
        <v>441</v>
      </c>
      <c r="D358" s="144">
        <v>0</v>
      </c>
      <c r="E358" s="144">
        <v>0</v>
      </c>
      <c r="F358" s="144">
        <v>0</v>
      </c>
      <c r="G358" s="144">
        <v>0</v>
      </c>
      <c r="H358" s="154">
        <v>0</v>
      </c>
    </row>
    <row r="359" spans="1:8" ht="15.6" x14ac:dyDescent="0.3">
      <c r="A359" s="153" t="s">
        <v>442</v>
      </c>
      <c r="B359" s="144" t="str">
        <f t="shared" si="6"/>
        <v>2124A</v>
      </c>
      <c r="C359" s="147" t="s">
        <v>443</v>
      </c>
      <c r="D359" s="144">
        <v>0</v>
      </c>
      <c r="E359" s="144">
        <v>0</v>
      </c>
      <c r="F359" s="144">
        <v>0</v>
      </c>
      <c r="G359" s="144">
        <v>0</v>
      </c>
      <c r="H359" s="154">
        <v>0</v>
      </c>
    </row>
    <row r="360" spans="1:8" ht="15.6" x14ac:dyDescent="0.3">
      <c r="A360" s="153" t="s">
        <v>444</v>
      </c>
      <c r="B360" s="144" t="str">
        <f t="shared" si="6"/>
        <v>2249</v>
      </c>
      <c r="C360" s="147" t="s">
        <v>445</v>
      </c>
      <c r="D360" s="144">
        <v>34150.480000000003</v>
      </c>
      <c r="E360" s="144">
        <v>0</v>
      </c>
      <c r="F360" s="144">
        <v>34150.480000000003</v>
      </c>
      <c r="G360" s="144">
        <v>0</v>
      </c>
      <c r="H360" s="154">
        <v>34150.480000000003</v>
      </c>
    </row>
    <row r="361" spans="1:8" ht="15.6" x14ac:dyDescent="0.3">
      <c r="A361" s="153" t="s">
        <v>446</v>
      </c>
      <c r="B361" s="144" t="str">
        <f t="shared" si="6"/>
        <v>2339</v>
      </c>
      <c r="C361" s="147" t="s">
        <v>447</v>
      </c>
      <c r="D361" s="144">
        <v>0</v>
      </c>
      <c r="E361" s="144">
        <v>0</v>
      </c>
      <c r="F361" s="144">
        <v>0</v>
      </c>
      <c r="G361" s="144">
        <v>0</v>
      </c>
      <c r="H361" s="154">
        <v>0</v>
      </c>
    </row>
    <row r="362" spans="1:8" ht="15.6" x14ac:dyDescent="0.3">
      <c r="A362" s="153" t="s">
        <v>448</v>
      </c>
      <c r="B362" s="144" t="str">
        <f t="shared" si="6"/>
        <v>2449</v>
      </c>
      <c r="C362" s="147" t="s">
        <v>449</v>
      </c>
      <c r="D362" s="144">
        <v>0</v>
      </c>
      <c r="E362" s="144">
        <v>0</v>
      </c>
      <c r="F362" s="144">
        <v>0</v>
      </c>
      <c r="G362" s="144">
        <v>0</v>
      </c>
      <c r="H362" s="154">
        <v>0</v>
      </c>
    </row>
    <row r="363" spans="1:8" ht="15.6" x14ac:dyDescent="0.3">
      <c r="A363" s="153" t="s">
        <v>450</v>
      </c>
      <c r="B363" s="144" t="str">
        <f t="shared" si="6"/>
        <v>2503A</v>
      </c>
      <c r="C363" s="161" t="s">
        <v>451</v>
      </c>
      <c r="D363" s="144">
        <v>0</v>
      </c>
      <c r="E363" s="144">
        <v>0</v>
      </c>
      <c r="F363" s="144">
        <v>0</v>
      </c>
      <c r="G363" s="144">
        <v>0</v>
      </c>
      <c r="H363" s="154">
        <v>0</v>
      </c>
    </row>
    <row r="364" spans="1:8" ht="15.6" x14ac:dyDescent="0.3">
      <c r="A364" s="153" t="s">
        <v>452</v>
      </c>
      <c r="B364" s="144" t="str">
        <f t="shared" si="6"/>
        <v>2604A</v>
      </c>
      <c r="C364" s="161" t="s">
        <v>453</v>
      </c>
      <c r="D364" s="144">
        <v>0</v>
      </c>
      <c r="E364" s="144">
        <v>0</v>
      </c>
      <c r="F364" s="144">
        <v>0</v>
      </c>
      <c r="G364" s="144">
        <v>0</v>
      </c>
      <c r="H364" s="154">
        <v>0</v>
      </c>
    </row>
    <row r="365" spans="1:8" ht="15.6" x14ac:dyDescent="0.3">
      <c r="A365" s="153" t="s">
        <v>454</v>
      </c>
      <c r="B365" s="144" t="str">
        <f t="shared" si="6"/>
        <v>2703A</v>
      </c>
      <c r="C365" s="147" t="s">
        <v>455</v>
      </c>
      <c r="D365" s="144">
        <v>1176019.6399999999</v>
      </c>
      <c r="E365" s="144">
        <v>0</v>
      </c>
      <c r="F365" s="144">
        <v>1176019.6399999999</v>
      </c>
      <c r="G365" s="144">
        <v>0</v>
      </c>
      <c r="H365" s="154">
        <v>1176019.6399999999</v>
      </c>
    </row>
    <row r="366" spans="1:8" ht="15.6" x14ac:dyDescent="0.3">
      <c r="A366" s="153" t="s">
        <v>456</v>
      </c>
      <c r="B366" s="144" t="str">
        <f t="shared" si="6"/>
        <v>2824A</v>
      </c>
      <c r="C366" s="147" t="s">
        <v>457</v>
      </c>
      <c r="D366" s="144">
        <v>0</v>
      </c>
      <c r="E366" s="144">
        <v>0</v>
      </c>
      <c r="F366" s="144">
        <v>0</v>
      </c>
      <c r="G366" s="144">
        <v>0</v>
      </c>
      <c r="H366" s="154">
        <v>0</v>
      </c>
    </row>
    <row r="367" spans="1:8" ht="15.6" x14ac:dyDescent="0.3">
      <c r="A367" s="153" t="s">
        <v>458</v>
      </c>
      <c r="B367" s="144" t="str">
        <f t="shared" si="6"/>
        <v>2934</v>
      </c>
      <c r="C367" s="161" t="s">
        <v>459</v>
      </c>
      <c r="D367" s="144">
        <v>140.56</v>
      </c>
      <c r="E367" s="144">
        <v>0</v>
      </c>
      <c r="F367" s="144">
        <v>140.56</v>
      </c>
      <c r="G367" s="144">
        <v>0</v>
      </c>
      <c r="H367" s="154">
        <v>140.56</v>
      </c>
    </row>
    <row r="368" spans="1:8" ht="15.6" x14ac:dyDescent="0.3">
      <c r="A368" s="153" t="s">
        <v>460</v>
      </c>
      <c r="B368" s="144" t="str">
        <f t="shared" si="6"/>
        <v>3049</v>
      </c>
      <c r="C368" s="161" t="s">
        <v>461</v>
      </c>
      <c r="D368" s="144">
        <v>0</v>
      </c>
      <c r="E368" s="144">
        <v>0</v>
      </c>
      <c r="F368" s="144">
        <v>0</v>
      </c>
      <c r="G368" s="144">
        <v>0</v>
      </c>
      <c r="H368" s="154">
        <v>0</v>
      </c>
    </row>
    <row r="369" spans="1:8" ht="15.6" x14ac:dyDescent="0.3">
      <c r="A369" s="153" t="s">
        <v>462</v>
      </c>
      <c r="B369" s="144" t="str">
        <f t="shared" si="6"/>
        <v>3215</v>
      </c>
      <c r="C369" s="147" t="s">
        <v>463</v>
      </c>
      <c r="D369" s="144">
        <v>0</v>
      </c>
      <c r="E369" s="144">
        <v>0</v>
      </c>
      <c r="F369" s="144">
        <v>0</v>
      </c>
      <c r="G369" s="144">
        <v>0</v>
      </c>
      <c r="H369" s="154">
        <v>0</v>
      </c>
    </row>
    <row r="370" spans="1:8" ht="15.6" x14ac:dyDescent="0.3">
      <c r="A370" s="153" t="s">
        <v>464</v>
      </c>
      <c r="B370" s="144" t="str">
        <f t="shared" si="6"/>
        <v>3303A</v>
      </c>
      <c r="C370" s="161" t="s">
        <v>465</v>
      </c>
      <c r="D370" s="144">
        <v>0</v>
      </c>
      <c r="E370" s="144">
        <v>0</v>
      </c>
      <c r="F370" s="144">
        <v>0</v>
      </c>
      <c r="G370" s="144">
        <v>0</v>
      </c>
      <c r="H370" s="154">
        <v>0</v>
      </c>
    </row>
    <row r="371" spans="1:8" ht="15.6" x14ac:dyDescent="0.3">
      <c r="A371" s="153" t="s">
        <v>466</v>
      </c>
      <c r="B371" s="144" t="str">
        <f t="shared" si="6"/>
        <v>3410</v>
      </c>
      <c r="C371" s="147" t="s">
        <v>467</v>
      </c>
      <c r="D371" s="144">
        <v>0</v>
      </c>
      <c r="E371" s="144">
        <v>0</v>
      </c>
      <c r="F371" s="144">
        <v>0</v>
      </c>
      <c r="G371" s="144">
        <v>0</v>
      </c>
      <c r="H371" s="154">
        <v>0</v>
      </c>
    </row>
    <row r="372" spans="1:8" ht="15.6" x14ac:dyDescent="0.3">
      <c r="A372" s="153" t="s">
        <v>468</v>
      </c>
      <c r="B372" s="144" t="str">
        <f t="shared" si="6"/>
        <v>3509A</v>
      </c>
      <c r="C372" s="147" t="s">
        <v>469</v>
      </c>
      <c r="D372" s="144">
        <v>338.27000000000004</v>
      </c>
      <c r="E372" s="144">
        <v>0</v>
      </c>
      <c r="F372" s="144">
        <v>338.27000000000004</v>
      </c>
      <c r="G372" s="144">
        <v>0</v>
      </c>
      <c r="H372" s="154">
        <v>338.27000000000004</v>
      </c>
    </row>
    <row r="373" spans="1:8" ht="15.6" x14ac:dyDescent="0.3">
      <c r="A373" s="153" t="s">
        <v>470</v>
      </c>
      <c r="B373" s="144" t="str">
        <f t="shared" si="6"/>
        <v>3611</v>
      </c>
      <c r="C373" s="147" t="s">
        <v>471</v>
      </c>
      <c r="D373" s="144">
        <v>271.94</v>
      </c>
      <c r="E373" s="144">
        <v>0</v>
      </c>
      <c r="F373" s="144">
        <v>271.94</v>
      </c>
      <c r="G373" s="144">
        <v>0</v>
      </c>
      <c r="H373" s="154">
        <v>271.94</v>
      </c>
    </row>
    <row r="374" spans="1:8" ht="15.6" x14ac:dyDescent="0.3">
      <c r="A374" s="153" t="s">
        <v>472</v>
      </c>
      <c r="B374" s="144" t="str">
        <f t="shared" si="6"/>
        <v>3730</v>
      </c>
      <c r="C374" s="147" t="s">
        <v>473</v>
      </c>
      <c r="D374" s="144">
        <v>0</v>
      </c>
      <c r="E374" s="144">
        <v>0</v>
      </c>
      <c r="F374" s="144">
        <v>0</v>
      </c>
      <c r="G374" s="144">
        <v>0</v>
      </c>
      <c r="H374" s="154">
        <v>0</v>
      </c>
    </row>
    <row r="375" spans="1:8" ht="15.6" x14ac:dyDescent="0.3">
      <c r="A375" s="153" t="s">
        <v>474</v>
      </c>
      <c r="B375" s="144" t="str">
        <f t="shared" si="6"/>
        <v>3831</v>
      </c>
      <c r="C375" s="147" t="s">
        <v>475</v>
      </c>
      <c r="D375" s="144">
        <v>0</v>
      </c>
      <c r="E375" s="144">
        <v>0</v>
      </c>
      <c r="F375" s="144">
        <v>0</v>
      </c>
      <c r="G375" s="144">
        <v>0</v>
      </c>
      <c r="H375" s="154">
        <v>0</v>
      </c>
    </row>
    <row r="376" spans="1:8" ht="15.6" x14ac:dyDescent="0.3">
      <c r="A376" s="153" t="s">
        <v>476</v>
      </c>
      <c r="B376" s="144" t="str">
        <f t="shared" si="6"/>
        <v>3909A</v>
      </c>
      <c r="C376" s="147" t="s">
        <v>477</v>
      </c>
      <c r="D376" s="144">
        <v>113.9</v>
      </c>
      <c r="E376" s="144">
        <v>0</v>
      </c>
      <c r="F376" s="144">
        <v>113.9</v>
      </c>
      <c r="G376" s="144">
        <v>0</v>
      </c>
      <c r="H376" s="154">
        <v>113.9</v>
      </c>
    </row>
    <row r="377" spans="1:8" ht="15.6" x14ac:dyDescent="0.3">
      <c r="A377" s="153" t="s">
        <v>478</v>
      </c>
      <c r="B377" s="144" t="str">
        <f t="shared" si="6"/>
        <v>4012</v>
      </c>
      <c r="C377" s="147" t="s">
        <v>479</v>
      </c>
      <c r="D377" s="144">
        <v>2067.48</v>
      </c>
      <c r="E377" s="144">
        <v>0</v>
      </c>
      <c r="F377" s="144">
        <v>2067.48</v>
      </c>
      <c r="G377" s="144">
        <v>0</v>
      </c>
      <c r="H377" s="154">
        <v>2067.48</v>
      </c>
    </row>
    <row r="378" spans="1:8" ht="15.6" x14ac:dyDescent="0.3">
      <c r="A378" s="153" t="s">
        <v>478</v>
      </c>
      <c r="B378" s="144" t="str">
        <f t="shared" si="6"/>
        <v>4033</v>
      </c>
      <c r="C378" s="147" t="s">
        <v>480</v>
      </c>
      <c r="D378" s="144">
        <v>6469.5300000000007</v>
      </c>
      <c r="E378" s="144">
        <v>0</v>
      </c>
      <c r="F378" s="144">
        <v>6469.5300000000007</v>
      </c>
      <c r="G378" s="144">
        <v>0</v>
      </c>
      <c r="H378" s="154">
        <v>6469.5300000000007</v>
      </c>
    </row>
    <row r="379" spans="1:8" ht="15.6" x14ac:dyDescent="0.3">
      <c r="A379" s="153" t="s">
        <v>481</v>
      </c>
      <c r="B379" s="144" t="str">
        <f t="shared" si="6"/>
        <v>4110</v>
      </c>
      <c r="C379" s="161" t="s">
        <v>482</v>
      </c>
      <c r="D379" s="144">
        <v>783.51999999999987</v>
      </c>
      <c r="E379" s="144">
        <v>0</v>
      </c>
      <c r="F379" s="144">
        <v>783.51999999999987</v>
      </c>
      <c r="G379" s="144">
        <v>0</v>
      </c>
      <c r="H379" s="154">
        <v>783.51999999999987</v>
      </c>
    </row>
    <row r="380" spans="1:8" ht="15.6" x14ac:dyDescent="0.3">
      <c r="A380" s="153" t="s">
        <v>481</v>
      </c>
      <c r="B380" s="144" t="str">
        <f t="shared" si="6"/>
        <v>4128</v>
      </c>
      <c r="C380" s="161" t="s">
        <v>483</v>
      </c>
      <c r="D380" s="144">
        <v>2328812.37</v>
      </c>
      <c r="E380" s="144">
        <v>0</v>
      </c>
      <c r="F380" s="144">
        <v>2328812.37</v>
      </c>
      <c r="G380" s="144">
        <v>0</v>
      </c>
      <c r="H380" s="154">
        <v>2328812.37</v>
      </c>
    </row>
    <row r="381" spans="1:8" ht="15.6" x14ac:dyDescent="0.3">
      <c r="A381" s="153" t="s">
        <v>481</v>
      </c>
      <c r="B381" s="144" t="str">
        <f t="shared" si="6"/>
        <v>4125</v>
      </c>
      <c r="C381" s="164" t="s">
        <v>484</v>
      </c>
      <c r="D381" s="144">
        <v>0</v>
      </c>
      <c r="E381" s="144">
        <v>0</v>
      </c>
      <c r="F381" s="144">
        <v>0</v>
      </c>
      <c r="G381" s="144">
        <v>0</v>
      </c>
      <c r="H381" s="154">
        <v>0</v>
      </c>
    </row>
    <row r="382" spans="1:8" ht="15.6" x14ac:dyDescent="0.3">
      <c r="A382" s="153" t="s">
        <v>485</v>
      </c>
      <c r="B382" s="144" t="str">
        <f t="shared" si="6"/>
        <v>4210</v>
      </c>
      <c r="C382" s="161" t="s">
        <v>486</v>
      </c>
      <c r="D382" s="144">
        <v>1383.91</v>
      </c>
      <c r="E382" s="144">
        <v>0</v>
      </c>
      <c r="F382" s="144">
        <v>1383.91</v>
      </c>
      <c r="G382" s="144">
        <v>0</v>
      </c>
      <c r="H382" s="154">
        <v>1383.91</v>
      </c>
    </row>
    <row r="383" spans="1:8" ht="15.6" x14ac:dyDescent="0.3">
      <c r="A383" s="153" t="s">
        <v>248</v>
      </c>
      <c r="B383" s="144" t="str">
        <f t="shared" si="6"/>
        <v>4316</v>
      </c>
      <c r="C383" s="161" t="s">
        <v>487</v>
      </c>
      <c r="D383" s="144">
        <v>2401334.3699999996</v>
      </c>
      <c r="E383" s="144">
        <v>0</v>
      </c>
      <c r="F383" s="144">
        <v>2401334.3699999996</v>
      </c>
      <c r="G383" s="144">
        <v>0</v>
      </c>
      <c r="H383" s="154">
        <v>2401334.3699999996</v>
      </c>
    </row>
    <row r="384" spans="1:8" ht="15.6" x14ac:dyDescent="0.3">
      <c r="A384" s="153" t="s">
        <v>248</v>
      </c>
      <c r="B384" s="144" t="str">
        <f t="shared" si="6"/>
        <v>4325</v>
      </c>
      <c r="C384" s="164" t="s">
        <v>488</v>
      </c>
      <c r="D384" s="144">
        <v>0</v>
      </c>
      <c r="E384" s="144">
        <v>0</v>
      </c>
      <c r="F384" s="144">
        <v>0</v>
      </c>
      <c r="G384" s="144">
        <v>0</v>
      </c>
      <c r="H384" s="154">
        <v>0</v>
      </c>
    </row>
    <row r="385" spans="1:8" ht="15.6" x14ac:dyDescent="0.3">
      <c r="A385" s="153" t="s">
        <v>489</v>
      </c>
      <c r="B385" s="144" t="str">
        <f t="shared" si="6"/>
        <v>4435</v>
      </c>
      <c r="C385" s="161" t="s">
        <v>490</v>
      </c>
      <c r="D385" s="144">
        <v>0</v>
      </c>
      <c r="E385" s="144">
        <v>0</v>
      </c>
      <c r="F385" s="144">
        <v>0</v>
      </c>
      <c r="G385" s="144">
        <v>0</v>
      </c>
      <c r="H385" s="154">
        <v>0</v>
      </c>
    </row>
    <row r="386" spans="1:8" ht="15.6" x14ac:dyDescent="0.3">
      <c r="A386" s="153" t="s">
        <v>491</v>
      </c>
      <c r="B386" s="144" t="str">
        <f t="shared" si="6"/>
        <v>4510</v>
      </c>
      <c r="C386" s="161" t="s">
        <v>492</v>
      </c>
      <c r="D386" s="144">
        <v>0</v>
      </c>
      <c r="E386" s="144">
        <v>0</v>
      </c>
      <c r="F386" s="144">
        <v>0</v>
      </c>
      <c r="G386" s="144">
        <v>0</v>
      </c>
      <c r="H386" s="154">
        <v>0</v>
      </c>
    </row>
    <row r="387" spans="1:8" ht="15.6" x14ac:dyDescent="0.3">
      <c r="A387" s="153" t="s">
        <v>493</v>
      </c>
      <c r="B387" s="144" t="str">
        <f t="shared" si="6"/>
        <v>4612</v>
      </c>
      <c r="C387" s="161" t="s">
        <v>494</v>
      </c>
      <c r="D387" s="144">
        <v>2623.94</v>
      </c>
      <c r="E387" s="144">
        <v>0</v>
      </c>
      <c r="F387" s="144">
        <v>2623.94</v>
      </c>
      <c r="G387" s="144">
        <v>0</v>
      </c>
      <c r="H387" s="154">
        <v>2623.94</v>
      </c>
    </row>
    <row r="388" spans="1:8" ht="15.6" x14ac:dyDescent="0.3">
      <c r="A388" s="153" t="s">
        <v>495</v>
      </c>
      <c r="B388" s="144" t="str">
        <f t="shared" si="6"/>
        <v>4711</v>
      </c>
      <c r="C388" s="161" t="s">
        <v>496</v>
      </c>
      <c r="D388" s="144">
        <v>2408.0700000000002</v>
      </c>
      <c r="E388" s="144">
        <v>0</v>
      </c>
      <c r="F388" s="144">
        <v>2408.0700000000002</v>
      </c>
      <c r="G388" s="144">
        <v>0</v>
      </c>
      <c r="H388" s="154">
        <v>2408.0700000000002</v>
      </c>
    </row>
    <row r="389" spans="1:8" ht="15.6" x14ac:dyDescent="0.3">
      <c r="A389" s="153" t="s">
        <v>497</v>
      </c>
      <c r="B389" s="144" t="str">
        <f t="shared" si="6"/>
        <v>4815</v>
      </c>
      <c r="C389" s="161" t="s">
        <v>498</v>
      </c>
      <c r="D389" s="144">
        <v>9218.86</v>
      </c>
      <c r="E389" s="144">
        <v>0</v>
      </c>
      <c r="F389" s="144">
        <v>9218.86</v>
      </c>
      <c r="G389" s="144">
        <v>0</v>
      </c>
      <c r="H389" s="154">
        <v>9218.86</v>
      </c>
    </row>
    <row r="390" spans="1:8" ht="15.6" x14ac:dyDescent="0.3">
      <c r="A390" s="153" t="s">
        <v>499</v>
      </c>
      <c r="B390" s="144" t="str">
        <f t="shared" si="6"/>
        <v>4949</v>
      </c>
      <c r="C390" s="161" t="s">
        <v>500</v>
      </c>
      <c r="D390" s="144">
        <v>0</v>
      </c>
      <c r="E390" s="144">
        <v>0</v>
      </c>
      <c r="F390" s="144">
        <v>0</v>
      </c>
      <c r="G390" s="144">
        <v>0</v>
      </c>
      <c r="H390" s="154">
        <v>0</v>
      </c>
    </row>
    <row r="391" spans="1:8" ht="15.6" x14ac:dyDescent="0.3">
      <c r="A391" s="153" t="s">
        <v>501</v>
      </c>
      <c r="B391" s="144" t="str">
        <f t="shared" si="6"/>
        <v>5019A</v>
      </c>
      <c r="C391" s="161" t="s">
        <v>502</v>
      </c>
      <c r="D391" s="144">
        <v>0</v>
      </c>
      <c r="E391" s="144">
        <v>0</v>
      </c>
      <c r="F391" s="144">
        <v>0</v>
      </c>
      <c r="G391" s="144">
        <v>0</v>
      </c>
      <c r="H391" s="154">
        <v>0</v>
      </c>
    </row>
    <row r="392" spans="1:8" ht="15.6" x14ac:dyDescent="0.3">
      <c r="A392" s="153" t="s">
        <v>503</v>
      </c>
      <c r="B392" s="144" t="str">
        <f t="shared" si="6"/>
        <v>5119A</v>
      </c>
      <c r="C392" s="161" t="s">
        <v>504</v>
      </c>
      <c r="D392" s="144">
        <v>0</v>
      </c>
      <c r="E392" s="144">
        <v>0</v>
      </c>
      <c r="F392" s="144">
        <v>0</v>
      </c>
      <c r="G392" s="144">
        <v>0</v>
      </c>
      <c r="H392" s="154">
        <v>0</v>
      </c>
    </row>
    <row r="393" spans="1:8" ht="15.6" x14ac:dyDescent="0.3">
      <c r="A393" s="153" t="s">
        <v>505</v>
      </c>
      <c r="B393" s="144" t="str">
        <f t="shared" si="6"/>
        <v>5219A</v>
      </c>
      <c r="C393" s="161" t="s">
        <v>506</v>
      </c>
      <c r="D393" s="144">
        <v>0</v>
      </c>
      <c r="E393" s="144">
        <v>0</v>
      </c>
      <c r="F393" s="144">
        <v>0</v>
      </c>
      <c r="G393" s="144">
        <v>0</v>
      </c>
      <c r="H393" s="154">
        <v>0</v>
      </c>
    </row>
    <row r="394" spans="1:8" ht="15.6" x14ac:dyDescent="0.3">
      <c r="A394" s="153" t="s">
        <v>507</v>
      </c>
      <c r="B394" s="144" t="str">
        <f t="shared" si="6"/>
        <v>5319A</v>
      </c>
      <c r="C394" s="161" t="s">
        <v>508</v>
      </c>
      <c r="D394" s="144">
        <v>1114.45</v>
      </c>
      <c r="E394" s="144">
        <v>0</v>
      </c>
      <c r="F394" s="144">
        <v>1114.45</v>
      </c>
      <c r="G394" s="144">
        <v>0</v>
      </c>
      <c r="H394" s="154">
        <v>1114.45</v>
      </c>
    </row>
    <row r="395" spans="1:8" ht="15.6" x14ac:dyDescent="0.3">
      <c r="A395" s="153" t="s">
        <v>270</v>
      </c>
      <c r="B395" s="144" t="str">
        <f t="shared" si="6"/>
        <v>5438</v>
      </c>
      <c r="C395" s="161" t="s">
        <v>509</v>
      </c>
      <c r="D395" s="144">
        <v>1098.08</v>
      </c>
      <c r="E395" s="144">
        <v>0</v>
      </c>
      <c r="F395" s="144">
        <v>1098.08</v>
      </c>
      <c r="G395" s="144">
        <v>0</v>
      </c>
      <c r="H395" s="154">
        <v>1098.08</v>
      </c>
    </row>
    <row r="396" spans="1:8" ht="15.6" x14ac:dyDescent="0.3">
      <c r="A396" s="153" t="s">
        <v>264</v>
      </c>
      <c r="B396" s="144" t="str">
        <f t="shared" si="6"/>
        <v>5526</v>
      </c>
      <c r="C396" s="161" t="s">
        <v>510</v>
      </c>
      <c r="D396" s="144">
        <v>186017.58000000002</v>
      </c>
      <c r="E396" s="144">
        <v>0</v>
      </c>
      <c r="F396" s="144">
        <v>186017.58000000002</v>
      </c>
      <c r="G396" s="144">
        <v>0</v>
      </c>
      <c r="H396" s="154">
        <v>186017.58000000002</v>
      </c>
    </row>
    <row r="397" spans="1:8" ht="15.6" x14ac:dyDescent="0.3">
      <c r="A397" s="153" t="s">
        <v>276</v>
      </c>
      <c r="B397" s="144" t="str">
        <f t="shared" si="6"/>
        <v>5719A</v>
      </c>
      <c r="C397" s="161" t="s">
        <v>511</v>
      </c>
      <c r="D397" s="144">
        <v>0</v>
      </c>
      <c r="E397" s="144">
        <v>0</v>
      </c>
      <c r="F397" s="144">
        <v>0</v>
      </c>
      <c r="G397" s="144">
        <v>0</v>
      </c>
      <c r="H397" s="154">
        <v>0</v>
      </c>
    </row>
    <row r="398" spans="1:8" ht="15.6" x14ac:dyDescent="0.3">
      <c r="A398" s="153" t="s">
        <v>512</v>
      </c>
      <c r="B398" s="144" t="str">
        <f t="shared" si="6"/>
        <v>5819A</v>
      </c>
      <c r="C398" s="161" t="s">
        <v>513</v>
      </c>
      <c r="D398" s="144">
        <v>3100481.42</v>
      </c>
      <c r="E398" s="144">
        <v>0</v>
      </c>
      <c r="F398" s="144">
        <v>3100481.42</v>
      </c>
      <c r="G398" s="144">
        <v>0</v>
      </c>
      <c r="H398" s="154">
        <v>3100481.42</v>
      </c>
    </row>
    <row r="399" spans="1:8" ht="15.6" x14ac:dyDescent="0.3">
      <c r="A399" s="153" t="s">
        <v>512</v>
      </c>
      <c r="B399" s="144" t="str">
        <f t="shared" si="6"/>
        <v>5829</v>
      </c>
      <c r="C399" s="161" t="s">
        <v>514</v>
      </c>
      <c r="D399" s="144">
        <v>0</v>
      </c>
      <c r="E399" s="144">
        <v>0</v>
      </c>
      <c r="F399" s="144">
        <v>0</v>
      </c>
      <c r="G399" s="144">
        <v>0</v>
      </c>
      <c r="H399" s="154">
        <v>0</v>
      </c>
    </row>
    <row r="400" spans="1:8" ht="15.6" x14ac:dyDescent="0.3">
      <c r="A400" s="153" t="s">
        <v>515</v>
      </c>
      <c r="B400" s="144" t="str">
        <f t="shared" si="6"/>
        <v>5919A</v>
      </c>
      <c r="C400" s="161" t="s">
        <v>516</v>
      </c>
      <c r="D400" s="144">
        <v>0</v>
      </c>
      <c r="E400" s="144">
        <v>0</v>
      </c>
      <c r="F400" s="144">
        <v>0</v>
      </c>
      <c r="G400" s="144">
        <v>0</v>
      </c>
      <c r="H400" s="154">
        <v>0</v>
      </c>
    </row>
    <row r="401" spans="1:8" ht="15.6" x14ac:dyDescent="0.3">
      <c r="A401" s="153" t="s">
        <v>274</v>
      </c>
      <c r="B401" s="144" t="str">
        <f t="shared" si="6"/>
        <v>6019A</v>
      </c>
      <c r="C401" s="147" t="s">
        <v>517</v>
      </c>
      <c r="D401" s="144">
        <v>0</v>
      </c>
      <c r="E401" s="144">
        <v>0</v>
      </c>
      <c r="F401" s="144">
        <v>0</v>
      </c>
      <c r="G401" s="144">
        <v>0</v>
      </c>
      <c r="H401" s="154">
        <v>0</v>
      </c>
    </row>
    <row r="402" spans="1:8" ht="15.6" x14ac:dyDescent="0.3">
      <c r="A402" s="153" t="s">
        <v>518</v>
      </c>
      <c r="B402" s="144" t="str">
        <f t="shared" si="6"/>
        <v>6119A</v>
      </c>
      <c r="C402" s="147" t="s">
        <v>519</v>
      </c>
      <c r="D402" s="144">
        <v>0</v>
      </c>
      <c r="E402" s="144">
        <v>0</v>
      </c>
      <c r="F402" s="144">
        <v>0</v>
      </c>
      <c r="G402" s="144">
        <v>0</v>
      </c>
      <c r="H402" s="154">
        <v>0</v>
      </c>
    </row>
    <row r="403" spans="1:8" ht="15.6" x14ac:dyDescent="0.3">
      <c r="A403" s="153" t="s">
        <v>520</v>
      </c>
      <c r="B403" s="144" t="str">
        <f t="shared" si="6"/>
        <v>6249</v>
      </c>
      <c r="C403" s="161" t="s">
        <v>521</v>
      </c>
      <c r="D403" s="144">
        <v>10481.69</v>
      </c>
      <c r="E403" s="144">
        <v>0</v>
      </c>
      <c r="F403" s="144">
        <v>10481.69</v>
      </c>
      <c r="G403" s="144">
        <v>0</v>
      </c>
      <c r="H403" s="154">
        <v>10481.69</v>
      </c>
    </row>
    <row r="404" spans="1:8" ht="15.6" x14ac:dyDescent="0.3">
      <c r="A404" s="153" t="s">
        <v>522</v>
      </c>
      <c r="B404" s="144" t="str">
        <f t="shared" si="6"/>
        <v>6329</v>
      </c>
      <c r="C404" s="161" t="s">
        <v>523</v>
      </c>
      <c r="D404" s="144">
        <v>5308</v>
      </c>
      <c r="E404" s="144">
        <v>0</v>
      </c>
      <c r="F404" s="144">
        <v>5308</v>
      </c>
      <c r="G404" s="144">
        <v>0</v>
      </c>
      <c r="H404" s="154">
        <v>5308</v>
      </c>
    </row>
    <row r="405" spans="1:8" ht="15.6" x14ac:dyDescent="0.3">
      <c r="A405" s="153" t="s">
        <v>524</v>
      </c>
      <c r="B405" s="144" t="str">
        <f t="shared" si="6"/>
        <v>6407</v>
      </c>
      <c r="C405" s="161" t="s">
        <v>525</v>
      </c>
      <c r="D405" s="144">
        <v>8.06</v>
      </c>
      <c r="E405" s="144">
        <v>0</v>
      </c>
      <c r="F405" s="144">
        <v>8.06</v>
      </c>
      <c r="G405" s="144">
        <v>0</v>
      </c>
      <c r="H405" s="154">
        <v>8.06</v>
      </c>
    </row>
    <row r="406" spans="1:8" ht="15.6" x14ac:dyDescent="0.3">
      <c r="A406" s="153" t="s">
        <v>526</v>
      </c>
      <c r="B406" s="144" t="str">
        <f t="shared" ref="B406:B436" si="7">C406</f>
        <v>6519A</v>
      </c>
      <c r="C406" s="161" t="s">
        <v>527</v>
      </c>
      <c r="D406" s="144">
        <v>0</v>
      </c>
      <c r="E406" s="144">
        <v>0</v>
      </c>
      <c r="F406" s="144">
        <v>0</v>
      </c>
      <c r="G406" s="144">
        <v>0</v>
      </c>
      <c r="H406" s="154">
        <v>0</v>
      </c>
    </row>
    <row r="407" spans="1:8" ht="15.6" x14ac:dyDescent="0.3">
      <c r="A407" s="153" t="s">
        <v>528</v>
      </c>
      <c r="B407" s="144" t="str">
        <f t="shared" si="7"/>
        <v>6619A</v>
      </c>
      <c r="C407" s="161" t="s">
        <v>529</v>
      </c>
      <c r="D407" s="144">
        <v>0</v>
      </c>
      <c r="E407" s="144">
        <v>0</v>
      </c>
      <c r="F407" s="144">
        <v>0</v>
      </c>
      <c r="G407" s="144">
        <v>0</v>
      </c>
      <c r="H407" s="154">
        <v>0</v>
      </c>
    </row>
    <row r="408" spans="1:8" ht="15.6" x14ac:dyDescent="0.3">
      <c r="A408" s="153" t="s">
        <v>530</v>
      </c>
      <c r="B408" s="144" t="str">
        <f t="shared" si="7"/>
        <v>6709A</v>
      </c>
      <c r="C408" s="161" t="s">
        <v>531</v>
      </c>
      <c r="D408" s="144">
        <v>518.63</v>
      </c>
      <c r="E408" s="144">
        <v>0</v>
      </c>
      <c r="F408" s="144">
        <v>518.63</v>
      </c>
      <c r="G408" s="144">
        <v>0</v>
      </c>
      <c r="H408" s="154">
        <v>518.63</v>
      </c>
    </row>
    <row r="409" spans="1:8" ht="15.6" x14ac:dyDescent="0.3">
      <c r="A409" s="153" t="s">
        <v>530</v>
      </c>
      <c r="B409" s="144" t="str">
        <f t="shared" si="7"/>
        <v>6733</v>
      </c>
      <c r="C409" s="161" t="s">
        <v>532</v>
      </c>
      <c r="D409" s="144">
        <v>0</v>
      </c>
      <c r="E409" s="144">
        <v>0</v>
      </c>
      <c r="F409" s="144">
        <v>0</v>
      </c>
      <c r="G409" s="144">
        <v>0</v>
      </c>
      <c r="H409" s="154">
        <v>0</v>
      </c>
    </row>
    <row r="410" spans="1:8" ht="15.6" x14ac:dyDescent="0.3">
      <c r="A410" s="153" t="s">
        <v>533</v>
      </c>
      <c r="B410" s="144" t="str">
        <f t="shared" si="7"/>
        <v>6840</v>
      </c>
      <c r="C410" s="164" t="s">
        <v>534</v>
      </c>
      <c r="D410" s="144">
        <v>0</v>
      </c>
      <c r="E410" s="144">
        <v>0</v>
      </c>
      <c r="F410" s="144">
        <v>0</v>
      </c>
      <c r="G410" s="144">
        <v>0</v>
      </c>
      <c r="H410" s="154">
        <v>0</v>
      </c>
    </row>
    <row r="411" spans="1:8" ht="15.6" x14ac:dyDescent="0.3">
      <c r="A411" s="153" t="s">
        <v>535</v>
      </c>
      <c r="B411" s="144" t="str">
        <f t="shared" si="7"/>
        <v>7208</v>
      </c>
      <c r="C411" s="161" t="s">
        <v>536</v>
      </c>
      <c r="D411" s="144">
        <v>381.3</v>
      </c>
      <c r="E411" s="144">
        <v>0</v>
      </c>
      <c r="F411" s="144">
        <v>381.3</v>
      </c>
      <c r="G411" s="144">
        <v>0</v>
      </c>
      <c r="H411" s="154">
        <v>381.3</v>
      </c>
    </row>
    <row r="412" spans="1:8" ht="15.6" x14ac:dyDescent="0.3">
      <c r="A412" s="153" t="s">
        <v>347</v>
      </c>
      <c r="B412" s="144" t="str">
        <f t="shared" si="7"/>
        <v>7305A</v>
      </c>
      <c r="C412" s="161" t="s">
        <v>537</v>
      </c>
      <c r="D412" s="144">
        <v>0</v>
      </c>
      <c r="E412" s="144">
        <v>0</v>
      </c>
      <c r="F412" s="144">
        <v>0</v>
      </c>
      <c r="G412" s="144">
        <v>0</v>
      </c>
      <c r="H412" s="154">
        <v>0</v>
      </c>
    </row>
    <row r="413" spans="1:8" ht="15.6" x14ac:dyDescent="0.3">
      <c r="A413" s="153" t="s">
        <v>538</v>
      </c>
      <c r="B413" s="144" t="str">
        <f t="shared" si="7"/>
        <v>7405A</v>
      </c>
      <c r="C413" s="161" t="s">
        <v>539</v>
      </c>
      <c r="D413" s="144">
        <v>95204.510000000009</v>
      </c>
      <c r="E413" s="144">
        <v>0</v>
      </c>
      <c r="F413" s="144">
        <v>95204.510000000009</v>
      </c>
      <c r="G413" s="144">
        <v>0</v>
      </c>
      <c r="H413" s="154">
        <v>95204.510000000009</v>
      </c>
    </row>
    <row r="414" spans="1:8" ht="15.6" x14ac:dyDescent="0.3">
      <c r="A414" s="153" t="s">
        <v>538</v>
      </c>
      <c r="B414" s="144" t="str">
        <f t="shared" si="7"/>
        <v>7425</v>
      </c>
      <c r="C414" s="164" t="s">
        <v>540</v>
      </c>
      <c r="D414" s="144">
        <v>0</v>
      </c>
      <c r="E414" s="144">
        <v>0</v>
      </c>
      <c r="F414" s="144">
        <v>0</v>
      </c>
      <c r="G414" s="144">
        <v>0</v>
      </c>
      <c r="H414" s="154">
        <v>0</v>
      </c>
    </row>
    <row r="415" spans="1:8" ht="15.6" x14ac:dyDescent="0.3">
      <c r="A415" s="153" t="s">
        <v>541</v>
      </c>
      <c r="B415" s="144" t="str">
        <f t="shared" si="7"/>
        <v>7538</v>
      </c>
      <c r="C415" s="147" t="s">
        <v>542</v>
      </c>
      <c r="D415" s="144">
        <v>8534.68</v>
      </c>
      <c r="E415" s="144">
        <v>0</v>
      </c>
      <c r="F415" s="144">
        <v>8534.68</v>
      </c>
      <c r="G415" s="144">
        <v>0</v>
      </c>
      <c r="H415" s="154">
        <v>8534.68</v>
      </c>
    </row>
    <row r="416" spans="1:8" ht="15.6" x14ac:dyDescent="0.3">
      <c r="A416" s="153" t="s">
        <v>541</v>
      </c>
      <c r="B416" s="144" t="str">
        <f t="shared" si="7"/>
        <v>7525</v>
      </c>
      <c r="C416" s="162" t="s">
        <v>543</v>
      </c>
      <c r="D416" s="144">
        <v>0</v>
      </c>
      <c r="E416" s="144">
        <v>0</v>
      </c>
      <c r="F416" s="144">
        <v>0</v>
      </c>
      <c r="G416" s="144">
        <v>0</v>
      </c>
      <c r="H416" s="154">
        <v>0</v>
      </c>
    </row>
    <row r="417" spans="1:8" ht="15.6" x14ac:dyDescent="0.3">
      <c r="A417" s="153" t="s">
        <v>544</v>
      </c>
      <c r="B417" s="144" t="str">
        <f t="shared" si="7"/>
        <v>7932</v>
      </c>
      <c r="C417" s="161" t="s">
        <v>545</v>
      </c>
      <c r="D417" s="144">
        <v>0</v>
      </c>
      <c r="E417" s="144">
        <v>0</v>
      </c>
      <c r="F417" s="144">
        <v>0</v>
      </c>
      <c r="G417" s="144">
        <v>0</v>
      </c>
      <c r="H417" s="154">
        <v>0</v>
      </c>
    </row>
    <row r="418" spans="1:8" ht="15.6" x14ac:dyDescent="0.3">
      <c r="A418" s="153" t="s">
        <v>548</v>
      </c>
      <c r="B418" s="144" t="str">
        <f t="shared" si="7"/>
        <v>8132</v>
      </c>
      <c r="C418" s="161" t="s">
        <v>549</v>
      </c>
      <c r="D418" s="144">
        <v>0</v>
      </c>
      <c r="E418" s="144">
        <v>0</v>
      </c>
      <c r="F418" s="144">
        <v>0</v>
      </c>
      <c r="G418" s="144">
        <v>0</v>
      </c>
      <c r="H418" s="154">
        <v>0</v>
      </c>
    </row>
    <row r="419" spans="1:8" ht="15.6" x14ac:dyDescent="0.3">
      <c r="A419" s="153" t="s">
        <v>333</v>
      </c>
      <c r="B419" s="144" t="str">
        <f t="shared" si="7"/>
        <v>8440</v>
      </c>
      <c r="C419" s="161" t="s">
        <v>552</v>
      </c>
      <c r="D419" s="144">
        <v>0</v>
      </c>
      <c r="E419" s="144">
        <v>0</v>
      </c>
      <c r="F419" s="144">
        <v>0</v>
      </c>
      <c r="G419" s="144">
        <v>0</v>
      </c>
      <c r="H419" s="154">
        <v>0</v>
      </c>
    </row>
    <row r="420" spans="1:8" ht="15.6" x14ac:dyDescent="0.3">
      <c r="A420" s="153" t="s">
        <v>553</v>
      </c>
      <c r="B420" s="144" t="str">
        <f t="shared" si="7"/>
        <v>8809A</v>
      </c>
      <c r="C420" s="161" t="s">
        <v>554</v>
      </c>
      <c r="D420" s="144">
        <v>674.55</v>
      </c>
      <c r="E420" s="144">
        <v>0</v>
      </c>
      <c r="F420" s="144">
        <v>674.55</v>
      </c>
      <c r="G420" s="144">
        <v>0</v>
      </c>
      <c r="H420" s="154">
        <v>674.55</v>
      </c>
    </row>
    <row r="421" spans="1:8" ht="15.6" x14ac:dyDescent="0.3">
      <c r="A421" s="153" t="s">
        <v>555</v>
      </c>
      <c r="B421" s="144" t="str">
        <f t="shared" si="7"/>
        <v>9040</v>
      </c>
      <c r="C421" s="147" t="s">
        <v>556</v>
      </c>
      <c r="D421" s="144">
        <v>0</v>
      </c>
      <c r="E421" s="144">
        <v>0</v>
      </c>
      <c r="F421" s="144">
        <v>0</v>
      </c>
      <c r="G421" s="144">
        <v>0</v>
      </c>
      <c r="H421" s="154">
        <v>0</v>
      </c>
    </row>
    <row r="422" spans="1:8" ht="15.6" x14ac:dyDescent="0.3">
      <c r="A422" s="153" t="s">
        <v>557</v>
      </c>
      <c r="B422" s="144" t="str">
        <f t="shared" si="7"/>
        <v>9201A</v>
      </c>
      <c r="C422" s="147" t="s">
        <v>558</v>
      </c>
      <c r="D422" s="144">
        <v>0</v>
      </c>
      <c r="E422" s="144">
        <v>0</v>
      </c>
      <c r="F422" s="144">
        <v>0</v>
      </c>
      <c r="G422" s="144">
        <v>0</v>
      </c>
      <c r="H422" s="154">
        <v>0</v>
      </c>
    </row>
    <row r="423" spans="1:8" ht="15.6" x14ac:dyDescent="0.3">
      <c r="A423" s="153" t="s">
        <v>559</v>
      </c>
      <c r="B423" s="144" t="str">
        <f t="shared" si="7"/>
        <v>9301A</v>
      </c>
      <c r="C423" s="147" t="s">
        <v>560</v>
      </c>
      <c r="D423" s="144">
        <v>0</v>
      </c>
      <c r="E423" s="144">
        <v>0</v>
      </c>
      <c r="F423" s="144">
        <v>0</v>
      </c>
      <c r="G423" s="144">
        <v>0</v>
      </c>
      <c r="H423" s="154">
        <v>0</v>
      </c>
    </row>
    <row r="424" spans="1:8" ht="15.6" x14ac:dyDescent="0.3">
      <c r="A424" s="153" t="s">
        <v>561</v>
      </c>
      <c r="B424" s="144" t="str">
        <f t="shared" si="7"/>
        <v>9449</v>
      </c>
      <c r="C424" s="147" t="s">
        <v>562</v>
      </c>
      <c r="D424" s="144">
        <v>0</v>
      </c>
      <c r="E424" s="144">
        <v>0</v>
      </c>
      <c r="F424" s="144">
        <v>0</v>
      </c>
      <c r="G424" s="144">
        <v>0</v>
      </c>
      <c r="H424" s="154">
        <v>0</v>
      </c>
    </row>
    <row r="425" spans="1:8" ht="15.6" x14ac:dyDescent="0.3">
      <c r="A425" s="153" t="s">
        <v>563</v>
      </c>
      <c r="B425" s="144" t="str">
        <f t="shared" si="7"/>
        <v>9618A</v>
      </c>
      <c r="C425" s="147" t="s">
        <v>564</v>
      </c>
      <c r="D425" s="144">
        <v>0</v>
      </c>
      <c r="E425" s="144">
        <v>0</v>
      </c>
      <c r="F425" s="144">
        <v>0</v>
      </c>
      <c r="G425" s="144">
        <v>0</v>
      </c>
      <c r="H425" s="154">
        <v>0</v>
      </c>
    </row>
    <row r="426" spans="1:8" ht="15.6" x14ac:dyDescent="0.3">
      <c r="A426" s="153" t="s">
        <v>566</v>
      </c>
      <c r="B426" s="144" t="str">
        <f t="shared" si="7"/>
        <v>9818A</v>
      </c>
      <c r="C426" s="162" t="s">
        <v>565</v>
      </c>
      <c r="D426" s="144">
        <v>254807986.41</v>
      </c>
      <c r="E426" s="144">
        <v>-7260685</v>
      </c>
      <c r="F426" s="144">
        <v>247547301.41</v>
      </c>
      <c r="G426" s="144">
        <v>0</v>
      </c>
      <c r="H426" s="154">
        <v>247547301.41</v>
      </c>
    </row>
    <row r="427" spans="1:8" ht="15.6" x14ac:dyDescent="0.3">
      <c r="A427" s="153" t="s">
        <v>607</v>
      </c>
      <c r="B427" s="144" t="str">
        <f t="shared" si="7"/>
        <v>9818A1</v>
      </c>
      <c r="C427" s="162" t="s">
        <v>608</v>
      </c>
      <c r="D427" s="144"/>
      <c r="E427" s="144">
        <v>0</v>
      </c>
      <c r="F427" s="144">
        <v>0</v>
      </c>
      <c r="G427" s="144">
        <v>0</v>
      </c>
      <c r="H427" s="154">
        <v>0</v>
      </c>
    </row>
    <row r="428" spans="1:8" ht="15.6" x14ac:dyDescent="0.3">
      <c r="A428" s="153" t="s">
        <v>609</v>
      </c>
      <c r="B428" s="144" t="str">
        <f t="shared" si="7"/>
        <v>9818A2</v>
      </c>
      <c r="C428" s="162" t="s">
        <v>610</v>
      </c>
      <c r="D428" s="144"/>
      <c r="E428" s="144">
        <v>0</v>
      </c>
      <c r="F428" s="144">
        <v>0</v>
      </c>
      <c r="G428" s="144">
        <v>0</v>
      </c>
      <c r="H428" s="154">
        <v>0</v>
      </c>
    </row>
    <row r="429" spans="1:8" ht="15.6" x14ac:dyDescent="0.3">
      <c r="A429" s="153" t="s">
        <v>567</v>
      </c>
      <c r="B429" s="144" t="str">
        <f t="shared" si="7"/>
        <v>BB49</v>
      </c>
      <c r="C429" s="147" t="s">
        <v>568</v>
      </c>
      <c r="D429" s="144">
        <v>0</v>
      </c>
      <c r="E429" s="144">
        <v>0</v>
      </c>
      <c r="F429" s="144">
        <v>0</v>
      </c>
      <c r="G429" s="144">
        <v>0</v>
      </c>
      <c r="H429" s="154">
        <v>0</v>
      </c>
    </row>
    <row r="430" spans="1:8" ht="15.6" x14ac:dyDescent="0.3">
      <c r="A430" s="153" t="s">
        <v>569</v>
      </c>
      <c r="B430" s="144" t="str">
        <f t="shared" si="7"/>
        <v>AA</v>
      </c>
      <c r="C430" s="145" t="s">
        <v>570</v>
      </c>
      <c r="D430" s="144"/>
      <c r="E430" s="144">
        <v>0</v>
      </c>
      <c r="F430" s="144">
        <v>0</v>
      </c>
      <c r="G430" s="144">
        <v>0</v>
      </c>
      <c r="H430" s="154">
        <v>0</v>
      </c>
    </row>
    <row r="431" spans="1:8" ht="15.6" x14ac:dyDescent="0.3">
      <c r="A431" s="153" t="s">
        <v>571</v>
      </c>
      <c r="B431" s="144" t="str">
        <f t="shared" si="7"/>
        <v>BB</v>
      </c>
      <c r="C431" s="145" t="s">
        <v>587</v>
      </c>
      <c r="D431" s="144"/>
      <c r="E431" s="144">
        <v>0</v>
      </c>
      <c r="F431" s="144">
        <v>0</v>
      </c>
      <c r="G431" s="144">
        <v>0</v>
      </c>
      <c r="H431" s="154">
        <v>0</v>
      </c>
    </row>
    <row r="432" spans="1:8" ht="15.6" x14ac:dyDescent="0.3">
      <c r="A432" s="153" t="s">
        <v>572</v>
      </c>
      <c r="B432" s="144" t="str">
        <f t="shared" si="7"/>
        <v>CC</v>
      </c>
      <c r="C432" s="145" t="s">
        <v>588</v>
      </c>
      <c r="D432" s="144"/>
      <c r="E432" s="144">
        <v>0</v>
      </c>
      <c r="F432" s="144">
        <v>0</v>
      </c>
      <c r="G432" s="144">
        <v>0</v>
      </c>
      <c r="H432" s="154">
        <v>0</v>
      </c>
    </row>
    <row r="433" spans="1:8" ht="15.6" x14ac:dyDescent="0.3">
      <c r="A433" s="153" t="s">
        <v>299</v>
      </c>
      <c r="B433" s="144" t="str">
        <f t="shared" si="7"/>
        <v>DD</v>
      </c>
      <c r="C433" s="145" t="s">
        <v>589</v>
      </c>
      <c r="D433" s="144"/>
      <c r="E433" s="144">
        <v>0</v>
      </c>
      <c r="F433" s="144">
        <v>0</v>
      </c>
      <c r="G433" s="144">
        <v>0</v>
      </c>
      <c r="H433" s="154">
        <v>0</v>
      </c>
    </row>
    <row r="434" spans="1:8" ht="15.6" x14ac:dyDescent="0.3">
      <c r="A434" s="153" t="s">
        <v>300</v>
      </c>
      <c r="B434" s="144" t="str">
        <f t="shared" si="7"/>
        <v>QQ</v>
      </c>
      <c r="C434" s="147" t="s">
        <v>573</v>
      </c>
      <c r="D434" s="144"/>
      <c r="E434" s="144">
        <v>0</v>
      </c>
      <c r="F434" s="144">
        <v>0</v>
      </c>
      <c r="G434" s="144">
        <v>0</v>
      </c>
      <c r="H434" s="154">
        <v>0</v>
      </c>
    </row>
    <row r="435" spans="1:8" ht="15.6" x14ac:dyDescent="0.3">
      <c r="A435" s="153" t="s">
        <v>574</v>
      </c>
      <c r="B435" s="144" t="str">
        <f t="shared" si="7"/>
        <v>EE</v>
      </c>
      <c r="C435" s="145" t="s">
        <v>590</v>
      </c>
      <c r="D435" s="144"/>
      <c r="E435" s="144">
        <v>0</v>
      </c>
      <c r="F435" s="144">
        <v>0</v>
      </c>
      <c r="G435" s="144">
        <v>0</v>
      </c>
      <c r="H435" s="154">
        <v>0</v>
      </c>
    </row>
    <row r="436" spans="1:8" ht="15.6" x14ac:dyDescent="0.3">
      <c r="A436" s="153" t="s">
        <v>575</v>
      </c>
      <c r="B436" s="144" t="str">
        <f t="shared" si="7"/>
        <v>RB</v>
      </c>
      <c r="C436" s="145" t="s">
        <v>576</v>
      </c>
      <c r="D436" s="144"/>
      <c r="E436" s="144">
        <v>0</v>
      </c>
      <c r="F436" s="144">
        <v>0</v>
      </c>
      <c r="G436" s="144">
        <v>0</v>
      </c>
      <c r="H436" s="154">
        <v>0</v>
      </c>
    </row>
    <row r="437" spans="1:8" ht="15.6" x14ac:dyDescent="0.3">
      <c r="A437" s="153"/>
      <c r="B437" s="144"/>
      <c r="C437" s="158"/>
      <c r="D437" s="148" t="s">
        <v>577</v>
      </c>
      <c r="E437" s="148" t="s">
        <v>577</v>
      </c>
      <c r="F437" s="148" t="s">
        <v>577</v>
      </c>
      <c r="G437" s="148" t="s">
        <v>577</v>
      </c>
      <c r="H437" s="166" t="s">
        <v>577</v>
      </c>
    </row>
    <row r="438" spans="1:8" ht="15.6" x14ac:dyDescent="0.3">
      <c r="A438" s="153" t="s">
        <v>578</v>
      </c>
      <c r="B438" s="144"/>
      <c r="C438" s="158"/>
      <c r="D438" s="144">
        <v>265055856.94999999</v>
      </c>
      <c r="E438" s="144">
        <v>-7260685</v>
      </c>
      <c r="F438" s="144">
        <v>257795171.94999999</v>
      </c>
      <c r="G438" s="144">
        <v>0</v>
      </c>
      <c r="H438" s="154">
        <f>SUM(H341:H436)</f>
        <v>257795171.94999999</v>
      </c>
    </row>
    <row r="439" spans="1:8" ht="15.6" x14ac:dyDescent="0.3">
      <c r="A439" s="153"/>
      <c r="B439" s="144"/>
      <c r="C439" s="144"/>
      <c r="D439" s="148" t="s">
        <v>397</v>
      </c>
      <c r="E439" s="148" t="s">
        <v>397</v>
      </c>
      <c r="F439" s="148" t="s">
        <v>397</v>
      </c>
      <c r="G439" s="148" t="s">
        <v>397</v>
      </c>
      <c r="H439" s="166" t="s">
        <v>397</v>
      </c>
    </row>
    <row r="440" spans="1:8" ht="15.6" x14ac:dyDescent="0.3">
      <c r="A440" s="153"/>
      <c r="B440" s="144"/>
      <c r="C440" s="144"/>
      <c r="D440" s="144"/>
      <c r="E440" s="144"/>
      <c r="F440" s="144"/>
      <c r="G440" s="144"/>
      <c r="H440" s="154"/>
    </row>
    <row r="441" spans="1:8" ht="16.2" thickBot="1" x14ac:dyDescent="0.35">
      <c r="A441" s="167"/>
      <c r="B441" s="168"/>
      <c r="C441" s="168"/>
      <c r="D441" s="168"/>
      <c r="E441" s="168"/>
      <c r="F441" s="168"/>
      <c r="G441" s="168"/>
      <c r="H441" s="169">
        <v>10247870.539999992</v>
      </c>
    </row>
    <row r="442" spans="1:8" ht="15.6" x14ac:dyDescent="0.3">
      <c r="A442" s="144"/>
      <c r="B442" s="144"/>
      <c r="C442" s="144"/>
      <c r="D442" s="144"/>
      <c r="E442" s="144"/>
      <c r="F442" s="144"/>
      <c r="G442" s="144"/>
      <c r="H442" s="144"/>
    </row>
    <row r="443" spans="1:8" ht="16.2" thickBot="1" x14ac:dyDescent="0.35">
      <c r="A443" s="144"/>
      <c r="B443" s="144"/>
      <c r="C443" s="144"/>
      <c r="D443" s="144"/>
      <c r="E443" s="144"/>
      <c r="F443" s="144"/>
      <c r="G443" s="144"/>
      <c r="H443" s="144"/>
    </row>
    <row r="444" spans="1:8" ht="15.6" x14ac:dyDescent="0.3">
      <c r="A444" s="150"/>
      <c r="B444" s="151"/>
      <c r="C444" s="151"/>
      <c r="D444" s="151" t="s">
        <v>394</v>
      </c>
      <c r="E444" s="151"/>
      <c r="F444" s="151"/>
      <c r="G444" s="151"/>
      <c r="H444" s="152"/>
    </row>
    <row r="445" spans="1:8" ht="15.6" x14ac:dyDescent="0.3">
      <c r="A445" s="153"/>
      <c r="B445" s="144"/>
      <c r="C445" s="144"/>
      <c r="D445" s="144" t="s">
        <v>580</v>
      </c>
      <c r="E445" s="144"/>
      <c r="F445" s="144"/>
      <c r="G445" s="144"/>
      <c r="H445" s="154"/>
    </row>
    <row r="446" spans="1:8" ht="15.6" x14ac:dyDescent="0.3">
      <c r="A446" s="153" t="s">
        <v>594</v>
      </c>
      <c r="B446" s="144"/>
      <c r="C446" s="144"/>
      <c r="D446" s="144"/>
      <c r="E446" s="149" t="s">
        <v>604</v>
      </c>
      <c r="F446" s="144"/>
      <c r="G446" s="144"/>
      <c r="H446" s="154"/>
    </row>
    <row r="447" spans="1:8" ht="15.6" x14ac:dyDescent="0.3">
      <c r="A447" s="155" t="s">
        <v>397</v>
      </c>
      <c r="B447" s="148"/>
      <c r="C447" s="156" t="s">
        <v>397</v>
      </c>
      <c r="D447" s="156" t="s">
        <v>397</v>
      </c>
      <c r="E447" s="156" t="s">
        <v>397</v>
      </c>
      <c r="F447" s="156" t="s">
        <v>397</v>
      </c>
      <c r="G447" s="156" t="s">
        <v>397</v>
      </c>
      <c r="H447" s="157" t="s">
        <v>397</v>
      </c>
    </row>
    <row r="448" spans="1:8" ht="15.6" x14ac:dyDescent="0.3">
      <c r="A448" s="153" t="s">
        <v>398</v>
      </c>
      <c r="B448" s="144"/>
      <c r="C448" s="158"/>
      <c r="D448" s="146" t="s">
        <v>185</v>
      </c>
      <c r="E448" s="146" t="s">
        <v>185</v>
      </c>
      <c r="F448" s="146" t="s">
        <v>399</v>
      </c>
      <c r="G448" s="146" t="s">
        <v>185</v>
      </c>
      <c r="H448" s="159" t="s">
        <v>400</v>
      </c>
    </row>
    <row r="449" spans="1:8" ht="15.6" x14ac:dyDescent="0.3">
      <c r="A449" s="153"/>
      <c r="B449" s="144"/>
      <c r="C449" s="158"/>
      <c r="D449" s="146" t="s">
        <v>401</v>
      </c>
      <c r="E449" s="146" t="s">
        <v>402</v>
      </c>
      <c r="F449" s="146" t="s">
        <v>402</v>
      </c>
      <c r="G449" s="146" t="s">
        <v>403</v>
      </c>
      <c r="H449" s="159" t="s">
        <v>404</v>
      </c>
    </row>
    <row r="450" spans="1:8" ht="15.6" x14ac:dyDescent="0.3">
      <c r="A450" s="153"/>
      <c r="B450" s="144"/>
      <c r="C450" s="158"/>
      <c r="D450" s="146" t="s">
        <v>405</v>
      </c>
      <c r="E450" s="146" t="s">
        <v>406</v>
      </c>
      <c r="F450" s="144"/>
      <c r="G450" s="146" t="s">
        <v>406</v>
      </c>
      <c r="H450" s="159" t="s">
        <v>581</v>
      </c>
    </row>
    <row r="451" spans="1:8" ht="15.6" x14ac:dyDescent="0.3">
      <c r="A451" s="155" t="s">
        <v>397</v>
      </c>
      <c r="B451" s="148"/>
      <c r="C451" s="156" t="s">
        <v>397</v>
      </c>
      <c r="D451" s="156" t="s">
        <v>397</v>
      </c>
      <c r="E451" s="156" t="s">
        <v>397</v>
      </c>
      <c r="F451" s="156" t="s">
        <v>397</v>
      </c>
      <c r="G451" s="156" t="s">
        <v>397</v>
      </c>
      <c r="H451" s="157" t="s">
        <v>397</v>
      </c>
    </row>
    <row r="452" spans="1:8" ht="15.6" x14ac:dyDescent="0.3">
      <c r="A452" s="153" t="s">
        <v>408</v>
      </c>
      <c r="B452" s="144" t="str">
        <f>C452</f>
        <v>00</v>
      </c>
      <c r="C452" s="160" t="s">
        <v>409</v>
      </c>
      <c r="D452" s="144"/>
      <c r="E452" s="144">
        <v>0</v>
      </c>
      <c r="F452" s="144">
        <v>0</v>
      </c>
      <c r="G452" s="144">
        <v>0</v>
      </c>
      <c r="H452" s="154">
        <v>0</v>
      </c>
    </row>
    <row r="453" spans="1:8" ht="15.6" x14ac:dyDescent="0.3">
      <c r="A453" s="153" t="s">
        <v>410</v>
      </c>
      <c r="B453" s="144" t="str">
        <f t="shared" ref="B453:B516" si="8">C453</f>
        <v>0201A</v>
      </c>
      <c r="C453" s="161" t="s">
        <v>411</v>
      </c>
      <c r="D453" s="144">
        <v>408389.98</v>
      </c>
      <c r="E453" s="144">
        <v>0</v>
      </c>
      <c r="F453" s="144">
        <v>408389.98</v>
      </c>
      <c r="G453" s="144">
        <v>0</v>
      </c>
      <c r="H453" s="154">
        <v>408389.98</v>
      </c>
    </row>
    <row r="454" spans="1:8" ht="15.6" x14ac:dyDescent="0.3">
      <c r="A454" s="153" t="s">
        <v>410</v>
      </c>
      <c r="B454" s="144" t="str">
        <f t="shared" si="8"/>
        <v>0237</v>
      </c>
      <c r="C454" s="161" t="s">
        <v>412</v>
      </c>
      <c r="D454" s="144">
        <v>0</v>
      </c>
      <c r="E454" s="144">
        <v>0</v>
      </c>
      <c r="F454" s="144">
        <v>0</v>
      </c>
      <c r="G454" s="144">
        <v>0</v>
      </c>
      <c r="H454" s="154">
        <v>0</v>
      </c>
    </row>
    <row r="455" spans="1:8" ht="15.6" x14ac:dyDescent="0.3">
      <c r="A455" s="153" t="s">
        <v>413</v>
      </c>
      <c r="B455" s="144" t="str">
        <f t="shared" si="8"/>
        <v>0302A</v>
      </c>
      <c r="C455" s="161" t="s">
        <v>414</v>
      </c>
      <c r="D455" s="144">
        <v>0</v>
      </c>
      <c r="E455" s="144">
        <v>0</v>
      </c>
      <c r="F455" s="144">
        <v>0</v>
      </c>
      <c r="G455" s="144">
        <v>0</v>
      </c>
      <c r="H455" s="154">
        <v>0</v>
      </c>
    </row>
    <row r="456" spans="1:8" ht="15.6" x14ac:dyDescent="0.3">
      <c r="A456" s="153" t="s">
        <v>415</v>
      </c>
      <c r="B456" s="144" t="str">
        <f t="shared" si="8"/>
        <v>0410</v>
      </c>
      <c r="C456" s="161" t="s">
        <v>416</v>
      </c>
      <c r="D456" s="144">
        <v>4430.79</v>
      </c>
      <c r="E456" s="144">
        <v>0</v>
      </c>
      <c r="F456" s="144">
        <v>4430.79</v>
      </c>
      <c r="G456" s="144">
        <v>0</v>
      </c>
      <c r="H456" s="154">
        <v>4430.79</v>
      </c>
    </row>
    <row r="457" spans="1:8" ht="15.6" x14ac:dyDescent="0.3">
      <c r="A457" s="153" t="s">
        <v>417</v>
      </c>
      <c r="B457" s="144" t="str">
        <f t="shared" si="8"/>
        <v>0519A</v>
      </c>
      <c r="C457" s="147" t="s">
        <v>418</v>
      </c>
      <c r="D457" s="144">
        <v>0</v>
      </c>
      <c r="E457" s="144">
        <v>0</v>
      </c>
      <c r="F457" s="144">
        <v>0</v>
      </c>
      <c r="G457" s="144">
        <v>0</v>
      </c>
      <c r="H457" s="154">
        <v>0</v>
      </c>
    </row>
    <row r="458" spans="1:8" ht="15.6" x14ac:dyDescent="0.3">
      <c r="A458" s="153" t="s">
        <v>419</v>
      </c>
      <c r="B458" s="144" t="str">
        <f t="shared" si="8"/>
        <v>0602A</v>
      </c>
      <c r="C458" s="161" t="s">
        <v>420</v>
      </c>
      <c r="D458" s="144">
        <v>0</v>
      </c>
      <c r="E458" s="144">
        <v>0</v>
      </c>
      <c r="F458" s="144">
        <v>0</v>
      </c>
      <c r="G458" s="144">
        <v>0</v>
      </c>
      <c r="H458" s="154">
        <v>0</v>
      </c>
    </row>
    <row r="459" spans="1:8" ht="15.6" x14ac:dyDescent="0.3">
      <c r="A459" s="153" t="s">
        <v>421</v>
      </c>
      <c r="B459" s="144" t="str">
        <f t="shared" si="8"/>
        <v>0719A</v>
      </c>
      <c r="C459" s="147" t="s">
        <v>422</v>
      </c>
      <c r="D459" s="144">
        <v>0</v>
      </c>
      <c r="E459" s="144">
        <v>0</v>
      </c>
      <c r="F459" s="144">
        <v>0</v>
      </c>
      <c r="G459" s="144">
        <v>0</v>
      </c>
      <c r="H459" s="154">
        <v>0</v>
      </c>
    </row>
    <row r="460" spans="1:8" ht="15.6" x14ac:dyDescent="0.3">
      <c r="A460" s="153" t="s">
        <v>423</v>
      </c>
      <c r="B460" s="144" t="str">
        <f t="shared" si="8"/>
        <v>0802A</v>
      </c>
      <c r="C460" s="147" t="s">
        <v>424</v>
      </c>
      <c r="D460" s="144">
        <v>0</v>
      </c>
      <c r="E460" s="144">
        <v>0</v>
      </c>
      <c r="F460" s="144">
        <v>0</v>
      </c>
      <c r="G460" s="144">
        <v>0</v>
      </c>
      <c r="H460" s="154">
        <v>0</v>
      </c>
    </row>
    <row r="461" spans="1:8" ht="15.6" x14ac:dyDescent="0.3">
      <c r="A461" s="153" t="s">
        <v>605</v>
      </c>
      <c r="B461" s="144" t="str">
        <f t="shared" si="8"/>
        <v>1010</v>
      </c>
      <c r="C461" s="162" t="s">
        <v>428</v>
      </c>
      <c r="D461" s="144">
        <v>0</v>
      </c>
      <c r="E461" s="144">
        <v>0</v>
      </c>
      <c r="F461" s="144">
        <v>0</v>
      </c>
      <c r="G461" s="144">
        <v>0</v>
      </c>
      <c r="H461" s="154">
        <v>0</v>
      </c>
    </row>
    <row r="462" spans="1:8" ht="15.6" x14ac:dyDescent="0.3">
      <c r="A462" s="153" t="s">
        <v>429</v>
      </c>
      <c r="B462" s="144" t="str">
        <f t="shared" si="8"/>
        <v>1206A</v>
      </c>
      <c r="C462" s="161" t="s">
        <v>430</v>
      </c>
      <c r="D462" s="144">
        <v>61367.33</v>
      </c>
      <c r="E462" s="144">
        <v>0</v>
      </c>
      <c r="F462" s="144">
        <v>61367.33</v>
      </c>
      <c r="G462" s="144">
        <v>0</v>
      </c>
      <c r="H462" s="154">
        <v>61367.33</v>
      </c>
    </row>
    <row r="463" spans="1:8" ht="15.6" x14ac:dyDescent="0.3">
      <c r="A463" s="153" t="s">
        <v>429</v>
      </c>
      <c r="B463" s="144" t="str">
        <f t="shared" si="8"/>
        <v>1236</v>
      </c>
      <c r="C463" s="161" t="s">
        <v>431</v>
      </c>
      <c r="D463" s="144">
        <v>85906.439999999988</v>
      </c>
      <c r="E463" s="144">
        <v>0</v>
      </c>
      <c r="F463" s="144">
        <v>85906.439999999988</v>
      </c>
      <c r="G463" s="144">
        <v>0</v>
      </c>
      <c r="H463" s="154">
        <v>85906.439999999988</v>
      </c>
    </row>
    <row r="464" spans="1:8" ht="15.6" x14ac:dyDescent="0.3">
      <c r="A464" s="153" t="s">
        <v>432</v>
      </c>
      <c r="B464" s="144" t="str">
        <f t="shared" si="8"/>
        <v>1310</v>
      </c>
      <c r="C464" s="161" t="s">
        <v>433</v>
      </c>
      <c r="D464" s="144">
        <v>0</v>
      </c>
      <c r="E464" s="144">
        <v>0</v>
      </c>
      <c r="F464" s="144">
        <v>0</v>
      </c>
      <c r="G464" s="144">
        <v>0</v>
      </c>
      <c r="H464" s="154">
        <v>0</v>
      </c>
    </row>
    <row r="465" spans="1:8" ht="15.6" x14ac:dyDescent="0.3">
      <c r="A465" s="153" t="s">
        <v>21</v>
      </c>
      <c r="B465" s="144" t="str">
        <f t="shared" si="8"/>
        <v>1524A</v>
      </c>
      <c r="C465" s="161" t="s">
        <v>434</v>
      </c>
      <c r="D465" s="144">
        <v>72610</v>
      </c>
      <c r="E465" s="144">
        <v>0</v>
      </c>
      <c r="F465" s="144">
        <v>72610</v>
      </c>
      <c r="G465" s="144">
        <v>0</v>
      </c>
      <c r="H465" s="154">
        <v>72610</v>
      </c>
    </row>
    <row r="466" spans="1:8" ht="15.6" x14ac:dyDescent="0.3">
      <c r="A466" s="153" t="s">
        <v>284</v>
      </c>
      <c r="B466" s="144" t="str">
        <f t="shared" si="8"/>
        <v>1649</v>
      </c>
      <c r="C466" s="147" t="s">
        <v>435</v>
      </c>
      <c r="D466" s="144">
        <v>0</v>
      </c>
      <c r="E466" s="144">
        <v>0</v>
      </c>
      <c r="F466" s="144">
        <v>0</v>
      </c>
      <c r="G466" s="144">
        <v>0</v>
      </c>
      <c r="H466" s="154">
        <v>0</v>
      </c>
    </row>
    <row r="467" spans="1:8" ht="15.6" x14ac:dyDescent="0.3">
      <c r="A467" s="163" t="s">
        <v>436</v>
      </c>
      <c r="B467" s="144" t="str">
        <f t="shared" si="8"/>
        <v>1710</v>
      </c>
      <c r="C467" s="147" t="s">
        <v>437</v>
      </c>
      <c r="D467" s="144">
        <v>0</v>
      </c>
      <c r="E467" s="144">
        <v>0</v>
      </c>
      <c r="F467" s="144">
        <v>0</v>
      </c>
      <c r="G467" s="144">
        <v>0</v>
      </c>
      <c r="H467" s="154">
        <v>0</v>
      </c>
    </row>
    <row r="468" spans="1:8" ht="15.6" x14ac:dyDescent="0.3">
      <c r="A468" s="163" t="s">
        <v>329</v>
      </c>
      <c r="B468" s="144" t="str">
        <f t="shared" si="8"/>
        <v>1841</v>
      </c>
      <c r="C468" s="147" t="s">
        <v>439</v>
      </c>
      <c r="D468" s="144">
        <v>0</v>
      </c>
      <c r="E468" s="144">
        <v>0</v>
      </c>
      <c r="F468" s="144">
        <v>0</v>
      </c>
      <c r="G468" s="144">
        <v>0</v>
      </c>
      <c r="H468" s="154">
        <v>0</v>
      </c>
    </row>
    <row r="469" spans="1:8" ht="15.6" x14ac:dyDescent="0.3">
      <c r="A469" s="153" t="s">
        <v>440</v>
      </c>
      <c r="B469" s="144" t="str">
        <f t="shared" si="8"/>
        <v>2024A</v>
      </c>
      <c r="C469" s="147" t="s">
        <v>441</v>
      </c>
      <c r="D469" s="144">
        <v>0</v>
      </c>
      <c r="E469" s="144">
        <v>0</v>
      </c>
      <c r="F469" s="144">
        <v>0</v>
      </c>
      <c r="G469" s="144">
        <v>0</v>
      </c>
      <c r="H469" s="154">
        <v>0</v>
      </c>
    </row>
    <row r="470" spans="1:8" ht="15.6" x14ac:dyDescent="0.3">
      <c r="A470" s="153" t="s">
        <v>442</v>
      </c>
      <c r="B470" s="144" t="str">
        <f t="shared" si="8"/>
        <v>2124A</v>
      </c>
      <c r="C470" s="147" t="s">
        <v>443</v>
      </c>
      <c r="D470" s="144">
        <v>0</v>
      </c>
      <c r="E470" s="144">
        <v>0</v>
      </c>
      <c r="F470" s="144">
        <v>0</v>
      </c>
      <c r="G470" s="144">
        <v>0</v>
      </c>
      <c r="H470" s="154">
        <v>0</v>
      </c>
    </row>
    <row r="471" spans="1:8" ht="15.6" x14ac:dyDescent="0.3">
      <c r="A471" s="153" t="s">
        <v>444</v>
      </c>
      <c r="B471" s="144" t="str">
        <f t="shared" si="8"/>
        <v>2249</v>
      </c>
      <c r="C471" s="147" t="s">
        <v>445</v>
      </c>
      <c r="D471" s="144">
        <v>13997.76</v>
      </c>
      <c r="E471" s="144">
        <v>0</v>
      </c>
      <c r="F471" s="144">
        <v>13997.76</v>
      </c>
      <c r="G471" s="144">
        <v>0</v>
      </c>
      <c r="H471" s="154">
        <v>13997.76</v>
      </c>
    </row>
    <row r="472" spans="1:8" ht="15.6" x14ac:dyDescent="0.3">
      <c r="A472" s="153" t="s">
        <v>446</v>
      </c>
      <c r="B472" s="144" t="str">
        <f t="shared" si="8"/>
        <v>2339</v>
      </c>
      <c r="C472" s="147" t="s">
        <v>447</v>
      </c>
      <c r="D472" s="144">
        <v>129.47</v>
      </c>
      <c r="E472" s="144">
        <v>0</v>
      </c>
      <c r="F472" s="144">
        <v>129.47</v>
      </c>
      <c r="G472" s="144">
        <v>0</v>
      </c>
      <c r="H472" s="154">
        <v>129.47</v>
      </c>
    </row>
    <row r="473" spans="1:8" ht="15.6" x14ac:dyDescent="0.3">
      <c r="A473" s="153" t="s">
        <v>448</v>
      </c>
      <c r="B473" s="144" t="str">
        <f t="shared" si="8"/>
        <v>2449</v>
      </c>
      <c r="C473" s="147" t="s">
        <v>449</v>
      </c>
      <c r="D473" s="144">
        <v>0</v>
      </c>
      <c r="E473" s="144">
        <v>0</v>
      </c>
      <c r="F473" s="144">
        <v>0</v>
      </c>
      <c r="G473" s="144">
        <v>0</v>
      </c>
      <c r="H473" s="154">
        <v>0</v>
      </c>
    </row>
    <row r="474" spans="1:8" ht="15.6" x14ac:dyDescent="0.3">
      <c r="A474" s="153" t="s">
        <v>450</v>
      </c>
      <c r="B474" s="144" t="str">
        <f t="shared" si="8"/>
        <v>2503A</v>
      </c>
      <c r="C474" s="161" t="s">
        <v>451</v>
      </c>
      <c r="D474" s="144">
        <v>0</v>
      </c>
      <c r="E474" s="144">
        <v>0</v>
      </c>
      <c r="F474" s="144">
        <v>0</v>
      </c>
      <c r="G474" s="144">
        <v>0</v>
      </c>
      <c r="H474" s="154">
        <v>0</v>
      </c>
    </row>
    <row r="475" spans="1:8" ht="15.6" x14ac:dyDescent="0.3">
      <c r="A475" s="153" t="s">
        <v>452</v>
      </c>
      <c r="B475" s="144" t="str">
        <f t="shared" si="8"/>
        <v>2604A</v>
      </c>
      <c r="C475" s="161" t="s">
        <v>453</v>
      </c>
      <c r="D475" s="144">
        <v>0</v>
      </c>
      <c r="E475" s="144">
        <v>0</v>
      </c>
      <c r="F475" s="144">
        <v>0</v>
      </c>
      <c r="G475" s="144">
        <v>0</v>
      </c>
      <c r="H475" s="154">
        <v>0</v>
      </c>
    </row>
    <row r="476" spans="1:8" ht="15.6" x14ac:dyDescent="0.3">
      <c r="A476" s="153" t="s">
        <v>454</v>
      </c>
      <c r="B476" s="144" t="str">
        <f t="shared" si="8"/>
        <v>2703A</v>
      </c>
      <c r="C476" s="147" t="s">
        <v>455</v>
      </c>
      <c r="D476" s="144">
        <v>1232069.21</v>
      </c>
      <c r="E476" s="144">
        <v>0</v>
      </c>
      <c r="F476" s="144">
        <v>1232069.21</v>
      </c>
      <c r="G476" s="144">
        <v>0</v>
      </c>
      <c r="H476" s="154">
        <v>1232069.21</v>
      </c>
    </row>
    <row r="477" spans="1:8" ht="15.6" x14ac:dyDescent="0.3">
      <c r="A477" s="153" t="s">
        <v>456</v>
      </c>
      <c r="B477" s="144" t="str">
        <f t="shared" si="8"/>
        <v>2824A</v>
      </c>
      <c r="C477" s="147" t="s">
        <v>457</v>
      </c>
      <c r="D477" s="144">
        <v>0</v>
      </c>
      <c r="E477" s="144">
        <v>0</v>
      </c>
      <c r="F477" s="144">
        <v>0</v>
      </c>
      <c r="G477" s="144">
        <v>0</v>
      </c>
      <c r="H477" s="154">
        <v>0</v>
      </c>
    </row>
    <row r="478" spans="1:8" ht="15.6" x14ac:dyDescent="0.3">
      <c r="A478" s="153" t="s">
        <v>458</v>
      </c>
      <c r="B478" s="144" t="str">
        <f t="shared" si="8"/>
        <v>2934</v>
      </c>
      <c r="C478" s="161" t="s">
        <v>459</v>
      </c>
      <c r="D478" s="144">
        <v>0</v>
      </c>
      <c r="E478" s="144">
        <v>0</v>
      </c>
      <c r="F478" s="144">
        <v>0</v>
      </c>
      <c r="G478" s="144">
        <v>0</v>
      </c>
      <c r="H478" s="154">
        <v>0</v>
      </c>
    </row>
    <row r="479" spans="1:8" ht="15.6" x14ac:dyDescent="0.3">
      <c r="A479" s="153" t="s">
        <v>460</v>
      </c>
      <c r="B479" s="144" t="str">
        <f t="shared" si="8"/>
        <v>3049</v>
      </c>
      <c r="C479" s="161" t="s">
        <v>461</v>
      </c>
      <c r="D479" s="144">
        <v>0</v>
      </c>
      <c r="E479" s="144">
        <v>0</v>
      </c>
      <c r="F479" s="144">
        <v>0</v>
      </c>
      <c r="G479" s="144">
        <v>0</v>
      </c>
      <c r="H479" s="154">
        <v>0</v>
      </c>
    </row>
    <row r="480" spans="1:8" ht="15.6" x14ac:dyDescent="0.3">
      <c r="A480" s="153" t="s">
        <v>462</v>
      </c>
      <c r="B480" s="144" t="str">
        <f t="shared" si="8"/>
        <v>3215</v>
      </c>
      <c r="C480" s="147" t="s">
        <v>463</v>
      </c>
      <c r="D480" s="144">
        <v>0</v>
      </c>
      <c r="E480" s="144">
        <v>0</v>
      </c>
      <c r="F480" s="144">
        <v>0</v>
      </c>
      <c r="G480" s="144">
        <v>0</v>
      </c>
      <c r="H480" s="154">
        <v>0</v>
      </c>
    </row>
    <row r="481" spans="1:8" ht="15.6" x14ac:dyDescent="0.3">
      <c r="A481" s="153" t="s">
        <v>464</v>
      </c>
      <c r="B481" s="144" t="str">
        <f t="shared" si="8"/>
        <v>3303A</v>
      </c>
      <c r="C481" s="161" t="s">
        <v>465</v>
      </c>
      <c r="D481" s="144">
        <v>0</v>
      </c>
      <c r="E481" s="144">
        <v>0</v>
      </c>
      <c r="F481" s="144">
        <v>0</v>
      </c>
      <c r="G481" s="144">
        <v>0</v>
      </c>
      <c r="H481" s="154">
        <v>0</v>
      </c>
    </row>
    <row r="482" spans="1:8" ht="15.6" x14ac:dyDescent="0.3">
      <c r="A482" s="153" t="s">
        <v>466</v>
      </c>
      <c r="B482" s="144" t="str">
        <f t="shared" si="8"/>
        <v>3410</v>
      </c>
      <c r="C482" s="147" t="s">
        <v>467</v>
      </c>
      <c r="D482" s="144">
        <v>0</v>
      </c>
      <c r="E482" s="144">
        <v>0</v>
      </c>
      <c r="F482" s="144">
        <v>0</v>
      </c>
      <c r="G482" s="144">
        <v>0</v>
      </c>
      <c r="H482" s="154">
        <v>0</v>
      </c>
    </row>
    <row r="483" spans="1:8" ht="15.6" x14ac:dyDescent="0.3">
      <c r="A483" s="153" t="s">
        <v>468</v>
      </c>
      <c r="B483" s="144" t="str">
        <f t="shared" si="8"/>
        <v>3509A</v>
      </c>
      <c r="C483" s="147" t="s">
        <v>469</v>
      </c>
      <c r="D483" s="144">
        <v>0</v>
      </c>
      <c r="E483" s="144">
        <v>0</v>
      </c>
      <c r="F483" s="144">
        <v>0</v>
      </c>
      <c r="G483" s="144">
        <v>0</v>
      </c>
      <c r="H483" s="154">
        <v>0</v>
      </c>
    </row>
    <row r="484" spans="1:8" ht="15.6" x14ac:dyDescent="0.3">
      <c r="A484" s="153" t="s">
        <v>470</v>
      </c>
      <c r="B484" s="144" t="str">
        <f t="shared" si="8"/>
        <v>3611</v>
      </c>
      <c r="C484" s="147" t="s">
        <v>471</v>
      </c>
      <c r="D484" s="144">
        <v>682.6</v>
      </c>
      <c r="E484" s="144">
        <v>0</v>
      </c>
      <c r="F484" s="144">
        <v>682.6</v>
      </c>
      <c r="G484" s="144">
        <v>0</v>
      </c>
      <c r="H484" s="154">
        <v>682.6</v>
      </c>
    </row>
    <row r="485" spans="1:8" ht="15.6" x14ac:dyDescent="0.3">
      <c r="A485" s="153" t="s">
        <v>472</v>
      </c>
      <c r="B485" s="144" t="str">
        <f t="shared" si="8"/>
        <v>3730</v>
      </c>
      <c r="C485" s="147" t="s">
        <v>473</v>
      </c>
      <c r="D485" s="144">
        <v>0</v>
      </c>
      <c r="E485" s="144">
        <v>0</v>
      </c>
      <c r="F485" s="144">
        <v>0</v>
      </c>
      <c r="G485" s="144">
        <v>0</v>
      </c>
      <c r="H485" s="154">
        <v>0</v>
      </c>
    </row>
    <row r="486" spans="1:8" ht="15.6" x14ac:dyDescent="0.3">
      <c r="A486" s="153" t="s">
        <v>474</v>
      </c>
      <c r="B486" s="144" t="str">
        <f t="shared" si="8"/>
        <v>3831</v>
      </c>
      <c r="C486" s="147" t="s">
        <v>475</v>
      </c>
      <c r="D486" s="144">
        <v>0</v>
      </c>
      <c r="E486" s="144">
        <v>0</v>
      </c>
      <c r="F486" s="144">
        <v>0</v>
      </c>
      <c r="G486" s="144">
        <v>0</v>
      </c>
      <c r="H486" s="154">
        <v>0</v>
      </c>
    </row>
    <row r="487" spans="1:8" ht="15.6" x14ac:dyDescent="0.3">
      <c r="A487" s="153" t="s">
        <v>476</v>
      </c>
      <c r="B487" s="144" t="str">
        <f t="shared" si="8"/>
        <v>3909A</v>
      </c>
      <c r="C487" s="147" t="s">
        <v>477</v>
      </c>
      <c r="D487" s="144">
        <v>0</v>
      </c>
      <c r="E487" s="144">
        <v>0</v>
      </c>
      <c r="F487" s="144">
        <v>0</v>
      </c>
      <c r="G487" s="144">
        <v>0</v>
      </c>
      <c r="H487" s="154">
        <v>0</v>
      </c>
    </row>
    <row r="488" spans="1:8" ht="15.6" x14ac:dyDescent="0.3">
      <c r="A488" s="153" t="s">
        <v>478</v>
      </c>
      <c r="B488" s="144" t="str">
        <f t="shared" si="8"/>
        <v>4012</v>
      </c>
      <c r="C488" s="147" t="s">
        <v>479</v>
      </c>
      <c r="D488" s="144">
        <v>4503.57</v>
      </c>
      <c r="E488" s="144">
        <v>0</v>
      </c>
      <c r="F488" s="144">
        <v>4503.57</v>
      </c>
      <c r="G488" s="144">
        <v>0</v>
      </c>
      <c r="H488" s="154">
        <v>4503.57</v>
      </c>
    </row>
    <row r="489" spans="1:8" ht="15.6" x14ac:dyDescent="0.3">
      <c r="A489" s="153" t="s">
        <v>478</v>
      </c>
      <c r="B489" s="144" t="str">
        <f t="shared" si="8"/>
        <v>4033</v>
      </c>
      <c r="C489" s="147" t="s">
        <v>480</v>
      </c>
      <c r="D489" s="144">
        <v>68.209999999999994</v>
      </c>
      <c r="E489" s="144">
        <v>0</v>
      </c>
      <c r="F489" s="144">
        <v>68.209999999999994</v>
      </c>
      <c r="G489" s="144">
        <v>0</v>
      </c>
      <c r="H489" s="154">
        <v>68.209999999999994</v>
      </c>
    </row>
    <row r="490" spans="1:8" ht="15.6" x14ac:dyDescent="0.3">
      <c r="A490" s="153" t="s">
        <v>481</v>
      </c>
      <c r="B490" s="144" t="str">
        <f t="shared" si="8"/>
        <v>4110</v>
      </c>
      <c r="C490" s="161" t="s">
        <v>482</v>
      </c>
      <c r="D490" s="144">
        <v>1025.26</v>
      </c>
      <c r="E490" s="144">
        <v>0</v>
      </c>
      <c r="F490" s="144">
        <v>1025.26</v>
      </c>
      <c r="G490" s="144">
        <v>0</v>
      </c>
      <c r="H490" s="154">
        <v>1025.26</v>
      </c>
    </row>
    <row r="491" spans="1:8" ht="15.6" x14ac:dyDescent="0.3">
      <c r="A491" s="153" t="s">
        <v>481</v>
      </c>
      <c r="B491" s="144" t="str">
        <f t="shared" si="8"/>
        <v>4128</v>
      </c>
      <c r="C491" s="161" t="s">
        <v>483</v>
      </c>
      <c r="D491" s="144">
        <v>1842436.17</v>
      </c>
      <c r="E491" s="144">
        <v>0</v>
      </c>
      <c r="F491" s="144">
        <v>1842436.17</v>
      </c>
      <c r="G491" s="144">
        <v>0</v>
      </c>
      <c r="H491" s="154">
        <v>1842436.17</v>
      </c>
    </row>
    <row r="492" spans="1:8" ht="15.6" x14ac:dyDescent="0.3">
      <c r="A492" s="153" t="s">
        <v>481</v>
      </c>
      <c r="B492" s="144" t="str">
        <f t="shared" si="8"/>
        <v>4125</v>
      </c>
      <c r="C492" s="164" t="s">
        <v>484</v>
      </c>
      <c r="D492" s="144">
        <v>0</v>
      </c>
      <c r="E492" s="144">
        <v>0</v>
      </c>
      <c r="F492" s="144">
        <v>0</v>
      </c>
      <c r="G492" s="144">
        <v>0</v>
      </c>
      <c r="H492" s="154">
        <v>0</v>
      </c>
    </row>
    <row r="493" spans="1:8" ht="15.6" x14ac:dyDescent="0.3">
      <c r="A493" s="153" t="s">
        <v>485</v>
      </c>
      <c r="B493" s="144" t="str">
        <f t="shared" si="8"/>
        <v>4210</v>
      </c>
      <c r="C493" s="161" t="s">
        <v>486</v>
      </c>
      <c r="D493" s="144">
        <v>403.33</v>
      </c>
      <c r="E493" s="144">
        <v>0</v>
      </c>
      <c r="F493" s="144">
        <v>403.33</v>
      </c>
      <c r="G493" s="144">
        <v>0</v>
      </c>
      <c r="H493" s="154">
        <v>403.33</v>
      </c>
    </row>
    <row r="494" spans="1:8" ht="15.6" x14ac:dyDescent="0.3">
      <c r="A494" s="153" t="s">
        <v>248</v>
      </c>
      <c r="B494" s="144" t="str">
        <f t="shared" si="8"/>
        <v>4316</v>
      </c>
      <c r="C494" s="161" t="s">
        <v>487</v>
      </c>
      <c r="D494" s="144">
        <v>1775854.97</v>
      </c>
      <c r="E494" s="144">
        <v>0</v>
      </c>
      <c r="F494" s="144">
        <v>1775854.97</v>
      </c>
      <c r="G494" s="144">
        <v>0</v>
      </c>
      <c r="H494" s="154">
        <v>1775854.97</v>
      </c>
    </row>
    <row r="495" spans="1:8" ht="15.6" x14ac:dyDescent="0.3">
      <c r="A495" s="153" t="s">
        <v>248</v>
      </c>
      <c r="B495" s="144" t="str">
        <f t="shared" si="8"/>
        <v>4325</v>
      </c>
      <c r="C495" s="164" t="s">
        <v>488</v>
      </c>
      <c r="D495" s="144">
        <v>0</v>
      </c>
      <c r="E495" s="144">
        <v>0</v>
      </c>
      <c r="F495" s="144">
        <v>0</v>
      </c>
      <c r="G495" s="144">
        <v>0</v>
      </c>
      <c r="H495" s="154">
        <v>0</v>
      </c>
    </row>
    <row r="496" spans="1:8" ht="15.6" x14ac:dyDescent="0.3">
      <c r="A496" s="153" t="s">
        <v>489</v>
      </c>
      <c r="B496" s="144" t="str">
        <f t="shared" si="8"/>
        <v>4435</v>
      </c>
      <c r="C496" s="161" t="s">
        <v>490</v>
      </c>
      <c r="D496" s="144">
        <v>0</v>
      </c>
      <c r="E496" s="144">
        <v>0</v>
      </c>
      <c r="F496" s="144">
        <v>0</v>
      </c>
      <c r="G496" s="144">
        <v>0</v>
      </c>
      <c r="H496" s="154">
        <v>0</v>
      </c>
    </row>
    <row r="497" spans="1:8" ht="15.6" x14ac:dyDescent="0.3">
      <c r="A497" s="153" t="s">
        <v>491</v>
      </c>
      <c r="B497" s="144" t="str">
        <f t="shared" si="8"/>
        <v>4510</v>
      </c>
      <c r="C497" s="161" t="s">
        <v>492</v>
      </c>
      <c r="D497" s="144">
        <v>0</v>
      </c>
      <c r="E497" s="144">
        <v>0</v>
      </c>
      <c r="F497" s="144">
        <v>0</v>
      </c>
      <c r="G497" s="144">
        <v>0</v>
      </c>
      <c r="H497" s="154">
        <v>0</v>
      </c>
    </row>
    <row r="498" spans="1:8" ht="15.6" x14ac:dyDescent="0.3">
      <c r="A498" s="153" t="s">
        <v>493</v>
      </c>
      <c r="B498" s="144" t="str">
        <f t="shared" si="8"/>
        <v>4612</v>
      </c>
      <c r="C498" s="161" t="s">
        <v>494</v>
      </c>
      <c r="D498" s="144">
        <v>2840.55</v>
      </c>
      <c r="E498" s="144">
        <v>0</v>
      </c>
      <c r="F498" s="144">
        <v>2840.55</v>
      </c>
      <c r="G498" s="144">
        <v>0</v>
      </c>
      <c r="H498" s="154">
        <v>2840.55</v>
      </c>
    </row>
    <row r="499" spans="1:8" ht="15.6" x14ac:dyDescent="0.3">
      <c r="A499" s="153" t="s">
        <v>495</v>
      </c>
      <c r="B499" s="144" t="str">
        <f t="shared" si="8"/>
        <v>4711</v>
      </c>
      <c r="C499" s="161" t="s">
        <v>496</v>
      </c>
      <c r="D499" s="144">
        <v>2213.44</v>
      </c>
      <c r="E499" s="144">
        <v>0</v>
      </c>
      <c r="F499" s="144">
        <v>2213.44</v>
      </c>
      <c r="G499" s="144">
        <v>0</v>
      </c>
      <c r="H499" s="154">
        <v>2213.44</v>
      </c>
    </row>
    <row r="500" spans="1:8" ht="15.6" x14ac:dyDescent="0.3">
      <c r="A500" s="153" t="s">
        <v>497</v>
      </c>
      <c r="B500" s="144" t="str">
        <f t="shared" si="8"/>
        <v>4815</v>
      </c>
      <c r="C500" s="161" t="s">
        <v>498</v>
      </c>
      <c r="D500" s="144">
        <v>3582.6400000000003</v>
      </c>
      <c r="E500" s="144">
        <v>0</v>
      </c>
      <c r="F500" s="144">
        <v>3582.6400000000003</v>
      </c>
      <c r="G500" s="144">
        <v>0</v>
      </c>
      <c r="H500" s="154">
        <v>3582.6400000000003</v>
      </c>
    </row>
    <row r="501" spans="1:8" ht="15.6" x14ac:dyDescent="0.3">
      <c r="A501" s="153" t="s">
        <v>499</v>
      </c>
      <c r="B501" s="144" t="str">
        <f t="shared" si="8"/>
        <v>4949</v>
      </c>
      <c r="C501" s="161" t="s">
        <v>500</v>
      </c>
      <c r="D501" s="144">
        <v>0</v>
      </c>
      <c r="E501" s="144">
        <v>0</v>
      </c>
      <c r="F501" s="144">
        <v>0</v>
      </c>
      <c r="G501" s="144">
        <v>0</v>
      </c>
      <c r="H501" s="154">
        <v>0</v>
      </c>
    </row>
    <row r="502" spans="1:8" ht="15.6" x14ac:dyDescent="0.3">
      <c r="A502" s="153" t="s">
        <v>501</v>
      </c>
      <c r="B502" s="144" t="str">
        <f t="shared" si="8"/>
        <v>5019A</v>
      </c>
      <c r="C502" s="161" t="s">
        <v>502</v>
      </c>
      <c r="D502" s="144">
        <v>0</v>
      </c>
      <c r="E502" s="144">
        <v>0</v>
      </c>
      <c r="F502" s="144">
        <v>0</v>
      </c>
      <c r="G502" s="144">
        <v>0</v>
      </c>
      <c r="H502" s="154">
        <v>0</v>
      </c>
    </row>
    <row r="503" spans="1:8" ht="15.6" x14ac:dyDescent="0.3">
      <c r="A503" s="153" t="s">
        <v>503</v>
      </c>
      <c r="B503" s="144" t="str">
        <f t="shared" si="8"/>
        <v>5119A</v>
      </c>
      <c r="C503" s="161" t="s">
        <v>504</v>
      </c>
      <c r="D503" s="144">
        <v>0</v>
      </c>
      <c r="E503" s="144">
        <v>0</v>
      </c>
      <c r="F503" s="144">
        <v>0</v>
      </c>
      <c r="G503" s="144">
        <v>0</v>
      </c>
      <c r="H503" s="154">
        <v>0</v>
      </c>
    </row>
    <row r="504" spans="1:8" ht="15.6" x14ac:dyDescent="0.3">
      <c r="A504" s="153" t="s">
        <v>505</v>
      </c>
      <c r="B504" s="144" t="str">
        <f t="shared" si="8"/>
        <v>5219A</v>
      </c>
      <c r="C504" s="161" t="s">
        <v>506</v>
      </c>
      <c r="D504" s="144">
        <v>0</v>
      </c>
      <c r="E504" s="144">
        <v>0</v>
      </c>
      <c r="F504" s="144">
        <v>0</v>
      </c>
      <c r="G504" s="144">
        <v>0</v>
      </c>
      <c r="H504" s="154">
        <v>0</v>
      </c>
    </row>
    <row r="505" spans="1:8" ht="15.6" x14ac:dyDescent="0.3">
      <c r="A505" s="153" t="s">
        <v>507</v>
      </c>
      <c r="B505" s="144" t="str">
        <f t="shared" si="8"/>
        <v>5319A</v>
      </c>
      <c r="C505" s="161" t="s">
        <v>508</v>
      </c>
      <c r="D505" s="144">
        <v>462.6</v>
      </c>
      <c r="E505" s="144">
        <v>0</v>
      </c>
      <c r="F505" s="144">
        <v>462.6</v>
      </c>
      <c r="G505" s="144">
        <v>0</v>
      </c>
      <c r="H505" s="154">
        <v>462.6</v>
      </c>
    </row>
    <row r="506" spans="1:8" ht="15.6" x14ac:dyDescent="0.3">
      <c r="A506" s="153" t="s">
        <v>270</v>
      </c>
      <c r="B506" s="144" t="str">
        <f t="shared" si="8"/>
        <v>5438</v>
      </c>
      <c r="C506" s="161" t="s">
        <v>509</v>
      </c>
      <c r="D506" s="144">
        <v>405.84000000000003</v>
      </c>
      <c r="E506" s="144">
        <v>0</v>
      </c>
      <c r="F506" s="144">
        <v>405.84000000000003</v>
      </c>
      <c r="G506" s="144">
        <v>0</v>
      </c>
      <c r="H506" s="154">
        <v>405.84000000000003</v>
      </c>
    </row>
    <row r="507" spans="1:8" ht="15.6" x14ac:dyDescent="0.3">
      <c r="A507" s="153" t="s">
        <v>264</v>
      </c>
      <c r="B507" s="144" t="str">
        <f t="shared" si="8"/>
        <v>5526</v>
      </c>
      <c r="C507" s="161" t="s">
        <v>510</v>
      </c>
      <c r="D507" s="144">
        <v>111408.04000000001</v>
      </c>
      <c r="E507" s="144">
        <v>0</v>
      </c>
      <c r="F507" s="144">
        <v>111408.04000000001</v>
      </c>
      <c r="G507" s="144">
        <v>0</v>
      </c>
      <c r="H507" s="154">
        <v>111408.04000000001</v>
      </c>
    </row>
    <row r="508" spans="1:8" ht="15.6" x14ac:dyDescent="0.3">
      <c r="A508" s="153" t="s">
        <v>276</v>
      </c>
      <c r="B508" s="144" t="str">
        <f t="shared" si="8"/>
        <v>5719A</v>
      </c>
      <c r="C508" s="161" t="s">
        <v>511</v>
      </c>
      <c r="D508" s="144">
        <v>0</v>
      </c>
      <c r="E508" s="144">
        <v>0</v>
      </c>
      <c r="F508" s="144">
        <v>0</v>
      </c>
      <c r="G508" s="144">
        <v>0</v>
      </c>
      <c r="H508" s="154">
        <v>0</v>
      </c>
    </row>
    <row r="509" spans="1:8" ht="15.6" x14ac:dyDescent="0.3">
      <c r="A509" s="153" t="s">
        <v>512</v>
      </c>
      <c r="B509" s="144" t="str">
        <f t="shared" si="8"/>
        <v>5819A</v>
      </c>
      <c r="C509" s="161" t="s">
        <v>513</v>
      </c>
      <c r="D509" s="144">
        <v>3110560.62</v>
      </c>
      <c r="E509" s="144">
        <v>0</v>
      </c>
      <c r="F509" s="144">
        <v>3110560.62</v>
      </c>
      <c r="G509" s="144">
        <v>0</v>
      </c>
      <c r="H509" s="154">
        <v>3110560.62</v>
      </c>
    </row>
    <row r="510" spans="1:8" ht="15.6" x14ac:dyDescent="0.3">
      <c r="A510" s="153" t="s">
        <v>512</v>
      </c>
      <c r="B510" s="144" t="str">
        <f t="shared" si="8"/>
        <v>5829</v>
      </c>
      <c r="C510" s="161" t="s">
        <v>514</v>
      </c>
      <c r="D510" s="144">
        <v>0</v>
      </c>
      <c r="E510" s="144">
        <v>0</v>
      </c>
      <c r="F510" s="144">
        <v>0</v>
      </c>
      <c r="G510" s="144">
        <v>0</v>
      </c>
      <c r="H510" s="154">
        <v>0</v>
      </c>
    </row>
    <row r="511" spans="1:8" ht="15.6" x14ac:dyDescent="0.3">
      <c r="A511" s="153" t="s">
        <v>515</v>
      </c>
      <c r="B511" s="144" t="str">
        <f t="shared" si="8"/>
        <v>5919A</v>
      </c>
      <c r="C511" s="161" t="s">
        <v>516</v>
      </c>
      <c r="D511" s="144">
        <v>0</v>
      </c>
      <c r="E511" s="144">
        <v>0</v>
      </c>
      <c r="F511" s="144">
        <v>0</v>
      </c>
      <c r="G511" s="144">
        <v>0</v>
      </c>
      <c r="H511" s="154">
        <v>0</v>
      </c>
    </row>
    <row r="512" spans="1:8" ht="15.6" x14ac:dyDescent="0.3">
      <c r="A512" s="153" t="s">
        <v>274</v>
      </c>
      <c r="B512" s="144" t="str">
        <f t="shared" si="8"/>
        <v>6019A</v>
      </c>
      <c r="C512" s="147" t="s">
        <v>517</v>
      </c>
      <c r="D512" s="144">
        <v>0</v>
      </c>
      <c r="E512" s="144">
        <v>0</v>
      </c>
      <c r="F512" s="144">
        <v>0</v>
      </c>
      <c r="G512" s="144">
        <v>0</v>
      </c>
      <c r="H512" s="154">
        <v>0</v>
      </c>
    </row>
    <row r="513" spans="1:8" ht="15.6" x14ac:dyDescent="0.3">
      <c r="A513" s="153" t="s">
        <v>518</v>
      </c>
      <c r="B513" s="144" t="str">
        <f t="shared" si="8"/>
        <v>6119A</v>
      </c>
      <c r="C513" s="147" t="s">
        <v>519</v>
      </c>
      <c r="D513" s="144">
        <v>0</v>
      </c>
      <c r="E513" s="144">
        <v>0</v>
      </c>
      <c r="F513" s="144">
        <v>0</v>
      </c>
      <c r="G513" s="144">
        <v>0</v>
      </c>
      <c r="H513" s="154">
        <v>0</v>
      </c>
    </row>
    <row r="514" spans="1:8" ht="15.6" x14ac:dyDescent="0.3">
      <c r="A514" s="153" t="s">
        <v>520</v>
      </c>
      <c r="B514" s="144" t="str">
        <f t="shared" si="8"/>
        <v>6249</v>
      </c>
      <c r="C514" s="161" t="s">
        <v>521</v>
      </c>
      <c r="D514" s="144">
        <v>11224.69</v>
      </c>
      <c r="E514" s="144">
        <v>0</v>
      </c>
      <c r="F514" s="144">
        <v>11224.69</v>
      </c>
      <c r="G514" s="144">
        <v>0</v>
      </c>
      <c r="H514" s="154">
        <v>11224.69</v>
      </c>
    </row>
    <row r="515" spans="1:8" ht="15.6" x14ac:dyDescent="0.3">
      <c r="A515" s="153" t="s">
        <v>522</v>
      </c>
      <c r="B515" s="144" t="str">
        <f t="shared" si="8"/>
        <v>6329</v>
      </c>
      <c r="C515" s="161" t="s">
        <v>523</v>
      </c>
      <c r="D515" s="144">
        <v>4883</v>
      </c>
      <c r="E515" s="144">
        <v>0</v>
      </c>
      <c r="F515" s="144">
        <v>4883</v>
      </c>
      <c r="G515" s="144">
        <v>0</v>
      </c>
      <c r="H515" s="154">
        <v>4883</v>
      </c>
    </row>
    <row r="516" spans="1:8" ht="15.6" x14ac:dyDescent="0.3">
      <c r="A516" s="153" t="s">
        <v>524</v>
      </c>
      <c r="B516" s="144" t="str">
        <f t="shared" si="8"/>
        <v>6407</v>
      </c>
      <c r="C516" s="161" t="s">
        <v>525</v>
      </c>
      <c r="D516" s="144">
        <v>0</v>
      </c>
      <c r="E516" s="144">
        <v>0</v>
      </c>
      <c r="F516" s="144">
        <v>0</v>
      </c>
      <c r="G516" s="144">
        <v>0</v>
      </c>
      <c r="H516" s="154">
        <v>0</v>
      </c>
    </row>
    <row r="517" spans="1:8" ht="15.6" x14ac:dyDescent="0.3">
      <c r="A517" s="153" t="s">
        <v>526</v>
      </c>
      <c r="B517" s="144" t="str">
        <f t="shared" ref="B517:B547" si="9">C517</f>
        <v>6519A</v>
      </c>
      <c r="C517" s="161" t="s">
        <v>527</v>
      </c>
      <c r="D517" s="144">
        <v>0</v>
      </c>
      <c r="E517" s="144">
        <v>0</v>
      </c>
      <c r="F517" s="144">
        <v>0</v>
      </c>
      <c r="G517" s="144">
        <v>0</v>
      </c>
      <c r="H517" s="154">
        <v>0</v>
      </c>
    </row>
    <row r="518" spans="1:8" ht="15.6" x14ac:dyDescent="0.3">
      <c r="A518" s="153" t="s">
        <v>528</v>
      </c>
      <c r="B518" s="144" t="str">
        <f t="shared" si="9"/>
        <v>6619A</v>
      </c>
      <c r="C518" s="161" t="s">
        <v>529</v>
      </c>
      <c r="D518" s="144">
        <v>0</v>
      </c>
      <c r="E518" s="144">
        <v>0</v>
      </c>
      <c r="F518" s="144">
        <v>0</v>
      </c>
      <c r="G518" s="144">
        <v>0</v>
      </c>
      <c r="H518" s="154">
        <v>0</v>
      </c>
    </row>
    <row r="519" spans="1:8" ht="15.6" x14ac:dyDescent="0.3">
      <c r="A519" s="153" t="s">
        <v>530</v>
      </c>
      <c r="B519" s="144" t="str">
        <f t="shared" si="9"/>
        <v>6709A</v>
      </c>
      <c r="C519" s="161" t="s">
        <v>531</v>
      </c>
      <c r="D519" s="144">
        <v>378.28999999999996</v>
      </c>
      <c r="E519" s="144">
        <v>0</v>
      </c>
      <c r="F519" s="144">
        <v>378.28999999999996</v>
      </c>
      <c r="G519" s="144">
        <v>0</v>
      </c>
      <c r="H519" s="154">
        <v>378.28999999999996</v>
      </c>
    </row>
    <row r="520" spans="1:8" ht="15.6" x14ac:dyDescent="0.3">
      <c r="A520" s="153" t="s">
        <v>530</v>
      </c>
      <c r="B520" s="144" t="str">
        <f t="shared" si="9"/>
        <v>6733</v>
      </c>
      <c r="C520" s="161" t="s">
        <v>532</v>
      </c>
      <c r="D520" s="144">
        <v>0</v>
      </c>
      <c r="E520" s="144">
        <v>0</v>
      </c>
      <c r="F520" s="144">
        <v>0</v>
      </c>
      <c r="G520" s="144">
        <v>0</v>
      </c>
      <c r="H520" s="154">
        <v>0</v>
      </c>
    </row>
    <row r="521" spans="1:8" ht="15.6" x14ac:dyDescent="0.3">
      <c r="A521" s="153" t="s">
        <v>533</v>
      </c>
      <c r="B521" s="144" t="str">
        <f t="shared" si="9"/>
        <v>6840</v>
      </c>
      <c r="C521" s="164" t="s">
        <v>534</v>
      </c>
      <c r="D521" s="144">
        <v>0</v>
      </c>
      <c r="E521" s="144">
        <v>0</v>
      </c>
      <c r="F521" s="144">
        <v>0</v>
      </c>
      <c r="G521" s="144">
        <v>0</v>
      </c>
      <c r="H521" s="154">
        <v>0</v>
      </c>
    </row>
    <row r="522" spans="1:8" ht="15.6" x14ac:dyDescent="0.3">
      <c r="A522" s="153" t="s">
        <v>535</v>
      </c>
      <c r="B522" s="144" t="str">
        <f t="shared" si="9"/>
        <v>7208</v>
      </c>
      <c r="C522" s="161" t="s">
        <v>536</v>
      </c>
      <c r="D522" s="144">
        <v>1498</v>
      </c>
      <c r="E522" s="144">
        <v>0</v>
      </c>
      <c r="F522" s="144">
        <v>1498</v>
      </c>
      <c r="G522" s="144">
        <v>0</v>
      </c>
      <c r="H522" s="154">
        <v>1498</v>
      </c>
    </row>
    <row r="523" spans="1:8" ht="15.6" x14ac:dyDescent="0.3">
      <c r="A523" s="153" t="s">
        <v>347</v>
      </c>
      <c r="B523" s="144" t="str">
        <f t="shared" si="9"/>
        <v>7305A</v>
      </c>
      <c r="C523" s="161" t="s">
        <v>537</v>
      </c>
      <c r="D523" s="144">
        <v>0</v>
      </c>
      <c r="E523" s="144">
        <v>0</v>
      </c>
      <c r="F523" s="144">
        <v>0</v>
      </c>
      <c r="G523" s="144">
        <v>0</v>
      </c>
      <c r="H523" s="154">
        <v>0</v>
      </c>
    </row>
    <row r="524" spans="1:8" ht="15.6" x14ac:dyDescent="0.3">
      <c r="A524" s="153" t="s">
        <v>538</v>
      </c>
      <c r="B524" s="144" t="str">
        <f t="shared" si="9"/>
        <v>7405A</v>
      </c>
      <c r="C524" s="161" t="s">
        <v>539</v>
      </c>
      <c r="D524" s="144">
        <v>84337.279999999999</v>
      </c>
      <c r="E524" s="144">
        <v>0</v>
      </c>
      <c r="F524" s="144">
        <v>84337.279999999999</v>
      </c>
      <c r="G524" s="144">
        <v>0</v>
      </c>
      <c r="H524" s="154">
        <v>84337.279999999999</v>
      </c>
    </row>
    <row r="525" spans="1:8" ht="15.6" x14ac:dyDescent="0.3">
      <c r="A525" s="153" t="s">
        <v>538</v>
      </c>
      <c r="B525" s="144" t="str">
        <f t="shared" si="9"/>
        <v>7425</v>
      </c>
      <c r="C525" s="164" t="s">
        <v>540</v>
      </c>
      <c r="D525" s="144">
        <v>0</v>
      </c>
      <c r="E525" s="144">
        <v>0</v>
      </c>
      <c r="F525" s="144">
        <v>0</v>
      </c>
      <c r="G525" s="144">
        <v>0</v>
      </c>
      <c r="H525" s="154">
        <v>0</v>
      </c>
    </row>
    <row r="526" spans="1:8" ht="15.6" x14ac:dyDescent="0.3">
      <c r="A526" s="153" t="s">
        <v>541</v>
      </c>
      <c r="B526" s="144" t="str">
        <f t="shared" si="9"/>
        <v>7538</v>
      </c>
      <c r="C526" s="147" t="s">
        <v>542</v>
      </c>
      <c r="D526" s="144">
        <v>4149.41</v>
      </c>
      <c r="E526" s="144">
        <v>0</v>
      </c>
      <c r="F526" s="144">
        <v>4149.41</v>
      </c>
      <c r="G526" s="144">
        <v>0</v>
      </c>
      <c r="H526" s="154">
        <v>4149.41</v>
      </c>
    </row>
    <row r="527" spans="1:8" ht="15.6" x14ac:dyDescent="0.3">
      <c r="A527" s="153" t="s">
        <v>541</v>
      </c>
      <c r="B527" s="144" t="str">
        <f t="shared" si="9"/>
        <v>7525</v>
      </c>
      <c r="C527" s="162" t="s">
        <v>543</v>
      </c>
      <c r="D527" s="144">
        <v>0</v>
      </c>
      <c r="E527" s="144">
        <v>0</v>
      </c>
      <c r="F527" s="144">
        <v>0</v>
      </c>
      <c r="G527" s="144">
        <v>0</v>
      </c>
      <c r="H527" s="154">
        <v>0</v>
      </c>
    </row>
    <row r="528" spans="1:8" ht="15.6" x14ac:dyDescent="0.3">
      <c r="A528" s="153" t="s">
        <v>544</v>
      </c>
      <c r="B528" s="144" t="str">
        <f t="shared" si="9"/>
        <v>7932</v>
      </c>
      <c r="C528" s="161" t="s">
        <v>545</v>
      </c>
      <c r="D528" s="144">
        <v>0</v>
      </c>
      <c r="E528" s="144">
        <v>0</v>
      </c>
      <c r="F528" s="144">
        <v>0</v>
      </c>
      <c r="G528" s="144">
        <v>0</v>
      </c>
      <c r="H528" s="154">
        <v>0</v>
      </c>
    </row>
    <row r="529" spans="1:8" ht="15.6" x14ac:dyDescent="0.3">
      <c r="A529" s="153" t="s">
        <v>548</v>
      </c>
      <c r="B529" s="144" t="str">
        <f t="shared" si="9"/>
        <v>8132</v>
      </c>
      <c r="C529" s="161" t="s">
        <v>549</v>
      </c>
      <c r="D529" s="144">
        <v>0</v>
      </c>
      <c r="E529" s="144">
        <v>0</v>
      </c>
      <c r="F529" s="144">
        <v>0</v>
      </c>
      <c r="G529" s="144">
        <v>0</v>
      </c>
      <c r="H529" s="154">
        <v>0</v>
      </c>
    </row>
    <row r="530" spans="1:8" ht="15.6" x14ac:dyDescent="0.3">
      <c r="A530" s="153" t="s">
        <v>333</v>
      </c>
      <c r="B530" s="144" t="str">
        <f t="shared" si="9"/>
        <v>8440</v>
      </c>
      <c r="C530" s="161" t="s">
        <v>552</v>
      </c>
      <c r="D530" s="144">
        <v>0</v>
      </c>
      <c r="E530" s="144">
        <v>0</v>
      </c>
      <c r="F530" s="144">
        <v>0</v>
      </c>
      <c r="G530" s="144">
        <v>0</v>
      </c>
      <c r="H530" s="154">
        <v>0</v>
      </c>
    </row>
    <row r="531" spans="1:8" ht="15.6" x14ac:dyDescent="0.3">
      <c r="A531" s="153" t="s">
        <v>553</v>
      </c>
      <c r="B531" s="144" t="str">
        <f t="shared" si="9"/>
        <v>8809A</v>
      </c>
      <c r="C531" s="161" t="s">
        <v>554</v>
      </c>
      <c r="D531" s="144">
        <v>1277.27</v>
      </c>
      <c r="E531" s="144">
        <v>0</v>
      </c>
      <c r="F531" s="144">
        <v>1277.27</v>
      </c>
      <c r="G531" s="144">
        <v>0</v>
      </c>
      <c r="H531" s="154">
        <v>1277.27</v>
      </c>
    </row>
    <row r="532" spans="1:8" ht="15.6" x14ac:dyDescent="0.3">
      <c r="A532" s="153" t="s">
        <v>555</v>
      </c>
      <c r="B532" s="144" t="str">
        <f t="shared" si="9"/>
        <v>9040</v>
      </c>
      <c r="C532" s="147" t="s">
        <v>556</v>
      </c>
      <c r="D532" s="144">
        <v>0</v>
      </c>
      <c r="E532" s="144">
        <v>0</v>
      </c>
      <c r="F532" s="144">
        <v>0</v>
      </c>
      <c r="G532" s="144">
        <v>0</v>
      </c>
      <c r="H532" s="154">
        <v>0</v>
      </c>
    </row>
    <row r="533" spans="1:8" ht="15.6" x14ac:dyDescent="0.3">
      <c r="A533" s="153" t="s">
        <v>557</v>
      </c>
      <c r="B533" s="144" t="str">
        <f t="shared" si="9"/>
        <v>9201A</v>
      </c>
      <c r="C533" s="147" t="s">
        <v>558</v>
      </c>
      <c r="D533" s="144">
        <v>8696.3799999999992</v>
      </c>
      <c r="E533" s="144">
        <v>0</v>
      </c>
      <c r="F533" s="144">
        <v>8696.3799999999992</v>
      </c>
      <c r="G533" s="144">
        <v>0</v>
      </c>
      <c r="H533" s="154">
        <v>8696.3799999999992</v>
      </c>
    </row>
    <row r="534" spans="1:8" ht="15.6" x14ac:dyDescent="0.3">
      <c r="A534" s="153" t="s">
        <v>559</v>
      </c>
      <c r="B534" s="144" t="str">
        <f t="shared" si="9"/>
        <v>9301A</v>
      </c>
      <c r="C534" s="147" t="s">
        <v>560</v>
      </c>
      <c r="D534" s="144">
        <v>0</v>
      </c>
      <c r="E534" s="144">
        <v>0</v>
      </c>
      <c r="F534" s="144">
        <v>0</v>
      </c>
      <c r="G534" s="144">
        <v>0</v>
      </c>
      <c r="H534" s="154">
        <v>0</v>
      </c>
    </row>
    <row r="535" spans="1:8" ht="15.6" x14ac:dyDescent="0.3">
      <c r="A535" s="153" t="s">
        <v>561</v>
      </c>
      <c r="B535" s="144" t="str">
        <f t="shared" si="9"/>
        <v>9449</v>
      </c>
      <c r="C535" s="147" t="s">
        <v>562</v>
      </c>
      <c r="D535" s="144">
        <v>1601.5</v>
      </c>
      <c r="E535" s="144">
        <v>0</v>
      </c>
      <c r="F535" s="144">
        <v>1601.5</v>
      </c>
      <c r="G535" s="144">
        <v>0</v>
      </c>
      <c r="H535" s="154">
        <v>1601.5</v>
      </c>
    </row>
    <row r="536" spans="1:8" ht="15.6" x14ac:dyDescent="0.3">
      <c r="A536" s="153" t="s">
        <v>563</v>
      </c>
      <c r="B536" s="144" t="str">
        <f t="shared" si="9"/>
        <v>9618A</v>
      </c>
      <c r="C536" s="147" t="s">
        <v>564</v>
      </c>
      <c r="D536" s="144">
        <v>0</v>
      </c>
      <c r="E536" s="144">
        <v>0</v>
      </c>
      <c r="F536" s="144">
        <v>0</v>
      </c>
      <c r="G536" s="144">
        <v>0</v>
      </c>
      <c r="H536" s="154">
        <v>0</v>
      </c>
    </row>
    <row r="537" spans="1:8" ht="15.6" x14ac:dyDescent="0.3">
      <c r="A537" s="153" t="s">
        <v>606</v>
      </c>
      <c r="B537" s="144" t="str">
        <f t="shared" si="9"/>
        <v>9818A</v>
      </c>
      <c r="C537" s="147" t="s">
        <v>565</v>
      </c>
      <c r="D537" s="144">
        <v>253064516.37</v>
      </c>
      <c r="E537" s="144">
        <v>1743470.0399999917</v>
      </c>
      <c r="F537" s="144">
        <v>254807986.41</v>
      </c>
      <c r="G537" s="144">
        <v>0</v>
      </c>
      <c r="H537" s="154">
        <v>254807986.41</v>
      </c>
    </row>
    <row r="538" spans="1:8" ht="15.6" x14ac:dyDescent="0.3">
      <c r="A538" s="153" t="s">
        <v>607</v>
      </c>
      <c r="B538" s="144" t="str">
        <f t="shared" si="9"/>
        <v>9818A1</v>
      </c>
      <c r="C538" s="162" t="s">
        <v>608</v>
      </c>
      <c r="D538" s="144"/>
      <c r="E538" s="144">
        <v>0</v>
      </c>
      <c r="F538" s="144">
        <v>0</v>
      </c>
      <c r="G538" s="144">
        <v>0</v>
      </c>
      <c r="H538" s="154">
        <v>0</v>
      </c>
    </row>
    <row r="539" spans="1:8" ht="15.6" x14ac:dyDescent="0.3">
      <c r="A539" s="153" t="s">
        <v>609</v>
      </c>
      <c r="B539" s="144" t="str">
        <f t="shared" si="9"/>
        <v>9818A2</v>
      </c>
      <c r="C539" s="162" t="s">
        <v>610</v>
      </c>
      <c r="D539" s="144"/>
      <c r="E539" s="144">
        <v>0</v>
      </c>
      <c r="F539" s="144">
        <v>0</v>
      </c>
      <c r="G539" s="144">
        <v>0</v>
      </c>
      <c r="H539" s="154">
        <v>0</v>
      </c>
    </row>
    <row r="540" spans="1:8" ht="15.6" x14ac:dyDescent="0.3">
      <c r="A540" s="153" t="s">
        <v>567</v>
      </c>
      <c r="B540" s="144" t="str">
        <f t="shared" si="9"/>
        <v>BB49</v>
      </c>
      <c r="C540" s="147" t="s">
        <v>568</v>
      </c>
      <c r="D540" s="144">
        <v>0</v>
      </c>
      <c r="E540" s="144">
        <v>0</v>
      </c>
      <c r="F540" s="144">
        <v>0</v>
      </c>
      <c r="G540" s="144">
        <v>0</v>
      </c>
      <c r="H540" s="154">
        <v>0</v>
      </c>
    </row>
    <row r="541" spans="1:8" ht="15.6" x14ac:dyDescent="0.3">
      <c r="A541" s="153" t="s">
        <v>569</v>
      </c>
      <c r="B541" s="144" t="str">
        <f t="shared" si="9"/>
        <v>AA</v>
      </c>
      <c r="C541" s="145" t="s">
        <v>570</v>
      </c>
      <c r="D541" s="144"/>
      <c r="E541" s="144">
        <v>0</v>
      </c>
      <c r="F541" s="144">
        <v>0</v>
      </c>
      <c r="G541" s="144">
        <v>0</v>
      </c>
      <c r="H541" s="154">
        <v>0</v>
      </c>
    </row>
    <row r="542" spans="1:8" ht="15.6" x14ac:dyDescent="0.3">
      <c r="A542" s="153" t="s">
        <v>571</v>
      </c>
      <c r="B542" s="144" t="str">
        <f t="shared" si="9"/>
        <v>BB</v>
      </c>
      <c r="C542" s="145" t="s">
        <v>587</v>
      </c>
      <c r="D542" s="144"/>
      <c r="E542" s="144">
        <v>0</v>
      </c>
      <c r="F542" s="144">
        <v>0</v>
      </c>
      <c r="G542" s="144">
        <v>0</v>
      </c>
      <c r="H542" s="154">
        <v>0</v>
      </c>
    </row>
    <row r="543" spans="1:8" ht="15.6" x14ac:dyDescent="0.3">
      <c r="A543" s="153" t="s">
        <v>572</v>
      </c>
      <c r="B543" s="144" t="str">
        <f t="shared" si="9"/>
        <v>CC</v>
      </c>
      <c r="C543" s="145" t="s">
        <v>588</v>
      </c>
      <c r="D543" s="144"/>
      <c r="E543" s="144">
        <v>0</v>
      </c>
      <c r="F543" s="144">
        <v>0</v>
      </c>
      <c r="G543" s="144">
        <v>0</v>
      </c>
      <c r="H543" s="154">
        <v>0</v>
      </c>
    </row>
    <row r="544" spans="1:8" ht="15.6" x14ac:dyDescent="0.3">
      <c r="A544" s="153" t="s">
        <v>299</v>
      </c>
      <c r="B544" s="144" t="str">
        <f t="shared" si="9"/>
        <v>DD</v>
      </c>
      <c r="C544" s="145" t="s">
        <v>589</v>
      </c>
      <c r="D544" s="144"/>
      <c r="E544" s="144">
        <v>0</v>
      </c>
      <c r="F544" s="144">
        <v>0</v>
      </c>
      <c r="G544" s="144">
        <v>0</v>
      </c>
      <c r="H544" s="154">
        <v>0</v>
      </c>
    </row>
    <row r="545" spans="1:8" ht="15.6" x14ac:dyDescent="0.3">
      <c r="A545" s="153" t="s">
        <v>300</v>
      </c>
      <c r="B545" s="144" t="str">
        <f t="shared" si="9"/>
        <v>QQ</v>
      </c>
      <c r="C545" s="147" t="s">
        <v>573</v>
      </c>
      <c r="D545" s="144"/>
      <c r="E545" s="144">
        <v>0</v>
      </c>
      <c r="F545" s="144">
        <v>0</v>
      </c>
      <c r="G545" s="144">
        <v>0</v>
      </c>
      <c r="H545" s="154">
        <v>0</v>
      </c>
    </row>
    <row r="546" spans="1:8" ht="15.6" x14ac:dyDescent="0.3">
      <c r="A546" s="153" t="s">
        <v>574</v>
      </c>
      <c r="B546" s="144" t="str">
        <f t="shared" si="9"/>
        <v>EE</v>
      </c>
      <c r="C546" s="145" t="s">
        <v>590</v>
      </c>
      <c r="D546" s="144"/>
      <c r="E546" s="144">
        <v>0</v>
      </c>
      <c r="F546" s="144">
        <v>0</v>
      </c>
      <c r="G546" s="144">
        <v>0</v>
      </c>
      <c r="H546" s="154">
        <v>0</v>
      </c>
    </row>
    <row r="547" spans="1:8" ht="15.6" x14ac:dyDescent="0.3">
      <c r="A547" s="153" t="s">
        <v>575</v>
      </c>
      <c r="B547" s="144" t="str">
        <f t="shared" si="9"/>
        <v>RB</v>
      </c>
      <c r="C547" s="145" t="s">
        <v>576</v>
      </c>
      <c r="D547" s="144"/>
      <c r="E547" s="144">
        <v>0</v>
      </c>
      <c r="F547" s="144">
        <v>0</v>
      </c>
      <c r="G547" s="144">
        <v>0</v>
      </c>
      <c r="H547" s="154">
        <v>0</v>
      </c>
    </row>
    <row r="548" spans="1:8" ht="15.6" x14ac:dyDescent="0.3">
      <c r="A548" s="153"/>
      <c r="B548" s="144"/>
      <c r="C548" s="158"/>
      <c r="D548" s="148" t="s">
        <v>577</v>
      </c>
      <c r="E548" s="148" t="s">
        <v>577</v>
      </c>
      <c r="F548" s="148" t="s">
        <v>577</v>
      </c>
      <c r="G548" s="148" t="s">
        <v>577</v>
      </c>
      <c r="H548" s="166" t="s">
        <v>577</v>
      </c>
    </row>
    <row r="549" spans="1:8" ht="15.6" x14ac:dyDescent="0.3">
      <c r="A549" s="153" t="s">
        <v>578</v>
      </c>
      <c r="B549" s="144"/>
      <c r="C549" s="158"/>
      <c r="D549" s="144">
        <v>261917911.00999999</v>
      </c>
      <c r="E549" s="144">
        <v>1743470.0399999917</v>
      </c>
      <c r="F549" s="144">
        <v>263661381.04999998</v>
      </c>
      <c r="G549" s="144">
        <v>0</v>
      </c>
      <c r="H549" s="154">
        <v>263661381.04999998</v>
      </c>
    </row>
    <row r="550" spans="1:8" ht="15.6" x14ac:dyDescent="0.3">
      <c r="A550" s="153"/>
      <c r="B550" s="144"/>
      <c r="C550" s="144"/>
      <c r="D550" s="148" t="s">
        <v>397</v>
      </c>
      <c r="E550" s="148" t="s">
        <v>397</v>
      </c>
      <c r="F550" s="148" t="s">
        <v>397</v>
      </c>
      <c r="G550" s="148" t="s">
        <v>397</v>
      </c>
      <c r="H550" s="166" t="s">
        <v>397</v>
      </c>
    </row>
    <row r="551" spans="1:8" ht="15.6" x14ac:dyDescent="0.3">
      <c r="A551" s="153"/>
      <c r="B551" s="144"/>
      <c r="C551" s="144"/>
      <c r="D551" s="144"/>
      <c r="E551" s="144"/>
      <c r="F551" s="144"/>
      <c r="G551" s="144"/>
      <c r="H551" s="154"/>
    </row>
    <row r="552" spans="1:8" ht="16.2" thickBot="1" x14ac:dyDescent="0.35">
      <c r="A552" s="167"/>
      <c r="B552" s="168"/>
      <c r="C552" s="168"/>
      <c r="D552" s="168"/>
      <c r="E552" s="168"/>
      <c r="F552" s="168"/>
      <c r="G552" s="168"/>
      <c r="H552" s="169">
        <v>8853394.6399999857</v>
      </c>
    </row>
    <row r="553" spans="1:8" ht="15.6" x14ac:dyDescent="0.3">
      <c r="A553" s="144"/>
      <c r="B553" s="144"/>
      <c r="C553" s="144"/>
      <c r="D553" s="144"/>
      <c r="E553" s="144"/>
      <c r="F553" s="144"/>
      <c r="G553" s="144"/>
      <c r="H553" s="144"/>
    </row>
    <row r="554" spans="1:8" ht="16.2" thickBot="1" x14ac:dyDescent="0.35">
      <c r="A554" s="144"/>
      <c r="B554" s="144"/>
      <c r="C554" s="144"/>
      <c r="D554" s="144"/>
      <c r="E554" s="144"/>
      <c r="F554" s="144"/>
      <c r="G554" s="144"/>
      <c r="H554" s="144"/>
    </row>
    <row r="555" spans="1:8" ht="15.6" x14ac:dyDescent="0.3">
      <c r="A555" s="150"/>
      <c r="B555" s="151"/>
      <c r="C555" s="151"/>
      <c r="D555" s="151" t="s">
        <v>394</v>
      </c>
      <c r="E555" s="151"/>
      <c r="F555" s="151"/>
      <c r="G555" s="151"/>
      <c r="H555" s="152"/>
    </row>
    <row r="556" spans="1:8" ht="15.6" x14ac:dyDescent="0.3">
      <c r="A556" s="153"/>
      <c r="B556" s="144"/>
      <c r="C556" s="144"/>
      <c r="D556" s="144" t="s">
        <v>582</v>
      </c>
      <c r="E556" s="144"/>
      <c r="F556" s="144"/>
      <c r="G556" s="144"/>
      <c r="H556" s="154"/>
    </row>
    <row r="557" spans="1:8" ht="15.6" x14ac:dyDescent="0.3">
      <c r="A557" s="153" t="s">
        <v>595</v>
      </c>
      <c r="B557" s="144"/>
      <c r="C557" s="144"/>
      <c r="D557" s="144"/>
      <c r="E557" s="149" t="s">
        <v>604</v>
      </c>
      <c r="F557" s="144"/>
      <c r="G557" s="144"/>
      <c r="H557" s="154"/>
    </row>
    <row r="558" spans="1:8" ht="15.6" x14ac:dyDescent="0.3">
      <c r="A558" s="155" t="s">
        <v>397</v>
      </c>
      <c r="B558" s="148"/>
      <c r="C558" s="156" t="s">
        <v>397</v>
      </c>
      <c r="D558" s="156" t="s">
        <v>397</v>
      </c>
      <c r="E558" s="156" t="s">
        <v>397</v>
      </c>
      <c r="F558" s="156" t="s">
        <v>397</v>
      </c>
      <c r="G558" s="156" t="s">
        <v>397</v>
      </c>
      <c r="H558" s="157" t="s">
        <v>397</v>
      </c>
    </row>
    <row r="559" spans="1:8" ht="15.6" x14ac:dyDescent="0.3">
      <c r="A559" s="153" t="s">
        <v>398</v>
      </c>
      <c r="B559" s="144"/>
      <c r="C559" s="158"/>
      <c r="D559" s="146" t="s">
        <v>185</v>
      </c>
      <c r="E559" s="146" t="s">
        <v>185</v>
      </c>
      <c r="F559" s="146" t="s">
        <v>399</v>
      </c>
      <c r="G559" s="146" t="s">
        <v>185</v>
      </c>
      <c r="H559" s="159" t="s">
        <v>400</v>
      </c>
    </row>
    <row r="560" spans="1:8" ht="15.6" x14ac:dyDescent="0.3">
      <c r="A560" s="153"/>
      <c r="B560" s="144"/>
      <c r="C560" s="158"/>
      <c r="D560" s="146" t="s">
        <v>401</v>
      </c>
      <c r="E560" s="146" t="s">
        <v>402</v>
      </c>
      <c r="F560" s="146" t="s">
        <v>402</v>
      </c>
      <c r="G560" s="146" t="s">
        <v>403</v>
      </c>
      <c r="H560" s="159" t="s">
        <v>404</v>
      </c>
    </row>
    <row r="561" spans="1:8" ht="15.6" x14ac:dyDescent="0.3">
      <c r="A561" s="153"/>
      <c r="B561" s="144"/>
      <c r="C561" s="158"/>
      <c r="D561" s="146" t="s">
        <v>405</v>
      </c>
      <c r="E561" s="146" t="s">
        <v>406</v>
      </c>
      <c r="F561" s="144"/>
      <c r="G561" s="146" t="s">
        <v>406</v>
      </c>
      <c r="H561" s="159" t="s">
        <v>583</v>
      </c>
    </row>
    <row r="562" spans="1:8" ht="15.6" x14ac:dyDescent="0.3">
      <c r="A562" s="155" t="s">
        <v>397</v>
      </c>
      <c r="B562" s="148"/>
      <c r="C562" s="156" t="s">
        <v>397</v>
      </c>
      <c r="D562" s="156" t="s">
        <v>397</v>
      </c>
      <c r="E562" s="156" t="s">
        <v>397</v>
      </c>
      <c r="F562" s="156" t="s">
        <v>397</v>
      </c>
      <c r="G562" s="156" t="s">
        <v>397</v>
      </c>
      <c r="H562" s="157" t="s">
        <v>397</v>
      </c>
    </row>
    <row r="563" spans="1:8" ht="15.6" x14ac:dyDescent="0.3">
      <c r="A563" s="153" t="s">
        <v>408</v>
      </c>
      <c r="B563" s="144" t="str">
        <f>C563</f>
        <v>00</v>
      </c>
      <c r="C563" s="160" t="s">
        <v>409</v>
      </c>
      <c r="D563" s="144"/>
      <c r="E563" s="144">
        <v>0</v>
      </c>
      <c r="F563" s="144">
        <v>0</v>
      </c>
      <c r="G563" s="144">
        <v>0</v>
      </c>
      <c r="H563" s="154">
        <v>0</v>
      </c>
    </row>
    <row r="564" spans="1:8" ht="15.6" x14ac:dyDescent="0.3">
      <c r="A564" s="153" t="s">
        <v>410</v>
      </c>
      <c r="B564" s="144" t="str">
        <f t="shared" ref="B564:B627" si="10">C564</f>
        <v>0201A</v>
      </c>
      <c r="C564" s="161" t="s">
        <v>411</v>
      </c>
      <c r="D564" s="144">
        <v>368694.36</v>
      </c>
      <c r="E564" s="144">
        <v>0</v>
      </c>
      <c r="F564" s="144">
        <v>368694.36</v>
      </c>
      <c r="G564" s="144">
        <v>0</v>
      </c>
      <c r="H564" s="154">
        <v>368694.36</v>
      </c>
    </row>
    <row r="565" spans="1:8" ht="15.6" x14ac:dyDescent="0.3">
      <c r="A565" s="153" t="s">
        <v>410</v>
      </c>
      <c r="B565" s="144" t="str">
        <f t="shared" si="10"/>
        <v>0237</v>
      </c>
      <c r="C565" s="161" t="s">
        <v>412</v>
      </c>
      <c r="D565" s="144">
        <v>0</v>
      </c>
      <c r="E565" s="144">
        <v>0</v>
      </c>
      <c r="F565" s="144">
        <v>0</v>
      </c>
      <c r="G565" s="144">
        <v>0</v>
      </c>
      <c r="H565" s="154">
        <v>0</v>
      </c>
    </row>
    <row r="566" spans="1:8" ht="15.6" x14ac:dyDescent="0.3">
      <c r="A566" s="153" t="s">
        <v>413</v>
      </c>
      <c r="B566" s="144" t="str">
        <f t="shared" si="10"/>
        <v>0302A</v>
      </c>
      <c r="C566" s="161" t="s">
        <v>414</v>
      </c>
      <c r="D566" s="144">
        <v>0</v>
      </c>
      <c r="E566" s="144">
        <v>0</v>
      </c>
      <c r="F566" s="144">
        <v>0</v>
      </c>
      <c r="G566" s="144">
        <v>0</v>
      </c>
      <c r="H566" s="154">
        <v>0</v>
      </c>
    </row>
    <row r="567" spans="1:8" ht="15.6" x14ac:dyDescent="0.3">
      <c r="A567" s="153" t="s">
        <v>415</v>
      </c>
      <c r="B567" s="144" t="str">
        <f t="shared" si="10"/>
        <v>0410</v>
      </c>
      <c r="C567" s="161" t="s">
        <v>416</v>
      </c>
      <c r="D567" s="144">
        <v>1628.66</v>
      </c>
      <c r="E567" s="144">
        <v>0</v>
      </c>
      <c r="F567" s="144">
        <v>1628.66</v>
      </c>
      <c r="G567" s="144">
        <v>0</v>
      </c>
      <c r="H567" s="154">
        <v>1628.66</v>
      </c>
    </row>
    <row r="568" spans="1:8" ht="15.6" x14ac:dyDescent="0.3">
      <c r="A568" s="153" t="s">
        <v>417</v>
      </c>
      <c r="B568" s="144" t="str">
        <f t="shared" si="10"/>
        <v>0519A</v>
      </c>
      <c r="C568" s="147" t="s">
        <v>418</v>
      </c>
      <c r="D568" s="144">
        <v>0</v>
      </c>
      <c r="E568" s="144">
        <v>0</v>
      </c>
      <c r="F568" s="144">
        <v>0</v>
      </c>
      <c r="G568" s="144">
        <v>0</v>
      </c>
      <c r="H568" s="154">
        <v>0</v>
      </c>
    </row>
    <row r="569" spans="1:8" ht="15.6" x14ac:dyDescent="0.3">
      <c r="A569" s="153" t="s">
        <v>419</v>
      </c>
      <c r="B569" s="144" t="str">
        <f t="shared" si="10"/>
        <v>0602A</v>
      </c>
      <c r="C569" s="161" t="s">
        <v>420</v>
      </c>
      <c r="D569" s="144">
        <v>0</v>
      </c>
      <c r="E569" s="144">
        <v>0</v>
      </c>
      <c r="F569" s="144">
        <v>0</v>
      </c>
      <c r="G569" s="144">
        <v>0</v>
      </c>
      <c r="H569" s="154">
        <v>0</v>
      </c>
    </row>
    <row r="570" spans="1:8" ht="15.6" x14ac:dyDescent="0.3">
      <c r="A570" s="153" t="s">
        <v>421</v>
      </c>
      <c r="B570" s="144" t="str">
        <f t="shared" si="10"/>
        <v>0719A</v>
      </c>
      <c r="C570" s="147" t="s">
        <v>422</v>
      </c>
      <c r="D570" s="144">
        <v>0</v>
      </c>
      <c r="E570" s="144">
        <v>0</v>
      </c>
      <c r="F570" s="144">
        <v>0</v>
      </c>
      <c r="G570" s="144">
        <v>0</v>
      </c>
      <c r="H570" s="154">
        <v>0</v>
      </c>
    </row>
    <row r="571" spans="1:8" ht="15.6" x14ac:dyDescent="0.3">
      <c r="A571" s="153" t="s">
        <v>423</v>
      </c>
      <c r="B571" s="144" t="str">
        <f t="shared" si="10"/>
        <v>0802A</v>
      </c>
      <c r="C571" s="147" t="s">
        <v>424</v>
      </c>
      <c r="D571" s="144">
        <v>0</v>
      </c>
      <c r="E571" s="144">
        <v>0</v>
      </c>
      <c r="F571" s="144">
        <v>0</v>
      </c>
      <c r="G571" s="144">
        <v>0</v>
      </c>
      <c r="H571" s="154">
        <v>0</v>
      </c>
    </row>
    <row r="572" spans="1:8" ht="15.6" x14ac:dyDescent="0.3">
      <c r="A572" s="153" t="s">
        <v>605</v>
      </c>
      <c r="B572" s="144" t="str">
        <f t="shared" si="10"/>
        <v>1010</v>
      </c>
      <c r="C572" s="162" t="s">
        <v>428</v>
      </c>
      <c r="D572" s="144">
        <v>0</v>
      </c>
      <c r="E572" s="144">
        <v>0</v>
      </c>
      <c r="F572" s="144">
        <v>0</v>
      </c>
      <c r="G572" s="144">
        <v>0</v>
      </c>
      <c r="H572" s="154">
        <v>0</v>
      </c>
    </row>
    <row r="573" spans="1:8" ht="15.6" x14ac:dyDescent="0.3">
      <c r="A573" s="153" t="s">
        <v>429</v>
      </c>
      <c r="B573" s="144" t="str">
        <f t="shared" si="10"/>
        <v>1206A</v>
      </c>
      <c r="C573" s="161" t="s">
        <v>430</v>
      </c>
      <c r="D573" s="144">
        <v>67381.209999999992</v>
      </c>
      <c r="E573" s="144">
        <v>0</v>
      </c>
      <c r="F573" s="144">
        <v>67381.209999999992</v>
      </c>
      <c r="G573" s="144">
        <v>0</v>
      </c>
      <c r="H573" s="154">
        <v>67381.209999999992</v>
      </c>
    </row>
    <row r="574" spans="1:8" ht="15.6" x14ac:dyDescent="0.3">
      <c r="A574" s="153" t="s">
        <v>429</v>
      </c>
      <c r="B574" s="144" t="str">
        <f t="shared" si="10"/>
        <v>1236</v>
      </c>
      <c r="C574" s="161" t="s">
        <v>431</v>
      </c>
      <c r="D574" s="144">
        <v>55700.149999999994</v>
      </c>
      <c r="E574" s="144">
        <v>0</v>
      </c>
      <c r="F574" s="144">
        <v>55700.149999999994</v>
      </c>
      <c r="G574" s="144">
        <v>0</v>
      </c>
      <c r="H574" s="154">
        <v>55700.149999999994</v>
      </c>
    </row>
    <row r="575" spans="1:8" ht="15.6" x14ac:dyDescent="0.3">
      <c r="A575" s="153" t="s">
        <v>432</v>
      </c>
      <c r="B575" s="144" t="str">
        <f t="shared" si="10"/>
        <v>1310</v>
      </c>
      <c r="C575" s="161" t="s">
        <v>433</v>
      </c>
      <c r="D575" s="144">
        <v>471.9</v>
      </c>
      <c r="E575" s="144">
        <v>0</v>
      </c>
      <c r="F575" s="144">
        <v>471.9</v>
      </c>
      <c r="G575" s="144">
        <v>0</v>
      </c>
      <c r="H575" s="154">
        <v>471.9</v>
      </c>
    </row>
    <row r="576" spans="1:8" ht="15.6" x14ac:dyDescent="0.3">
      <c r="A576" s="153" t="s">
        <v>21</v>
      </c>
      <c r="B576" s="144" t="str">
        <f t="shared" si="10"/>
        <v>1524A</v>
      </c>
      <c r="C576" s="161" t="s">
        <v>434</v>
      </c>
      <c r="D576" s="144">
        <v>74610</v>
      </c>
      <c r="E576" s="144">
        <v>0</v>
      </c>
      <c r="F576" s="144">
        <v>74610</v>
      </c>
      <c r="G576" s="144">
        <v>0</v>
      </c>
      <c r="H576" s="154">
        <v>74610</v>
      </c>
    </row>
    <row r="577" spans="1:8" ht="15.6" x14ac:dyDescent="0.3">
      <c r="A577" s="153" t="s">
        <v>284</v>
      </c>
      <c r="B577" s="144" t="str">
        <f t="shared" si="10"/>
        <v>1649</v>
      </c>
      <c r="C577" s="147" t="s">
        <v>435</v>
      </c>
      <c r="D577" s="144">
        <v>0</v>
      </c>
      <c r="E577" s="144">
        <v>0</v>
      </c>
      <c r="F577" s="144">
        <v>0</v>
      </c>
      <c r="G577" s="144">
        <v>0</v>
      </c>
      <c r="H577" s="154">
        <v>0</v>
      </c>
    </row>
    <row r="578" spans="1:8" ht="15.6" x14ac:dyDescent="0.3">
      <c r="A578" s="163" t="s">
        <v>436</v>
      </c>
      <c r="B578" s="144" t="str">
        <f t="shared" si="10"/>
        <v>1710</v>
      </c>
      <c r="C578" s="147" t="s">
        <v>437</v>
      </c>
      <c r="D578" s="144">
        <v>0</v>
      </c>
      <c r="E578" s="144">
        <v>0</v>
      </c>
      <c r="F578" s="144">
        <v>0</v>
      </c>
      <c r="G578" s="144">
        <v>0</v>
      </c>
      <c r="H578" s="154">
        <v>0</v>
      </c>
    </row>
    <row r="579" spans="1:8" ht="15.6" x14ac:dyDescent="0.3">
      <c r="A579" s="163" t="s">
        <v>329</v>
      </c>
      <c r="B579" s="144" t="str">
        <f t="shared" si="10"/>
        <v>1841</v>
      </c>
      <c r="C579" s="147" t="s">
        <v>439</v>
      </c>
      <c r="D579" s="144">
        <v>0</v>
      </c>
      <c r="E579" s="144">
        <v>0</v>
      </c>
      <c r="F579" s="144">
        <v>0</v>
      </c>
      <c r="G579" s="144">
        <v>0</v>
      </c>
      <c r="H579" s="154">
        <v>0</v>
      </c>
    </row>
    <row r="580" spans="1:8" ht="15.6" x14ac:dyDescent="0.3">
      <c r="A580" s="153" t="s">
        <v>440</v>
      </c>
      <c r="B580" s="144" t="str">
        <f t="shared" si="10"/>
        <v>2024A</v>
      </c>
      <c r="C580" s="147" t="s">
        <v>441</v>
      </c>
      <c r="D580" s="144">
        <v>0</v>
      </c>
      <c r="E580" s="144">
        <v>0</v>
      </c>
      <c r="F580" s="144">
        <v>0</v>
      </c>
      <c r="G580" s="144">
        <v>0</v>
      </c>
      <c r="H580" s="154">
        <v>0</v>
      </c>
    </row>
    <row r="581" spans="1:8" ht="15.6" x14ac:dyDescent="0.3">
      <c r="A581" s="153" t="s">
        <v>442</v>
      </c>
      <c r="B581" s="144" t="str">
        <f t="shared" si="10"/>
        <v>2124A</v>
      </c>
      <c r="C581" s="147" t="s">
        <v>443</v>
      </c>
      <c r="D581" s="144">
        <v>0</v>
      </c>
      <c r="E581" s="144">
        <v>0</v>
      </c>
      <c r="F581" s="144">
        <v>0</v>
      </c>
      <c r="G581" s="144">
        <v>0</v>
      </c>
      <c r="H581" s="154">
        <v>0</v>
      </c>
    </row>
    <row r="582" spans="1:8" ht="15.6" x14ac:dyDescent="0.3">
      <c r="A582" s="153" t="s">
        <v>444</v>
      </c>
      <c r="B582" s="144" t="str">
        <f t="shared" si="10"/>
        <v>2249</v>
      </c>
      <c r="C582" s="147" t="s">
        <v>445</v>
      </c>
      <c r="D582" s="144">
        <v>13908.77</v>
      </c>
      <c r="E582" s="144">
        <v>0</v>
      </c>
      <c r="F582" s="144">
        <v>13908.77</v>
      </c>
      <c r="G582" s="144">
        <v>0</v>
      </c>
      <c r="H582" s="154">
        <v>13908.77</v>
      </c>
    </row>
    <row r="583" spans="1:8" ht="15.6" x14ac:dyDescent="0.3">
      <c r="A583" s="153" t="s">
        <v>446</v>
      </c>
      <c r="B583" s="144" t="str">
        <f t="shared" si="10"/>
        <v>2339</v>
      </c>
      <c r="C583" s="147" t="s">
        <v>447</v>
      </c>
      <c r="D583" s="144">
        <v>7.25</v>
      </c>
      <c r="E583" s="144">
        <v>0</v>
      </c>
      <c r="F583" s="144">
        <v>7.25</v>
      </c>
      <c r="G583" s="144">
        <v>0</v>
      </c>
      <c r="H583" s="154">
        <v>7.25</v>
      </c>
    </row>
    <row r="584" spans="1:8" ht="15.6" x14ac:dyDescent="0.3">
      <c r="A584" s="153" t="s">
        <v>448</v>
      </c>
      <c r="B584" s="144" t="str">
        <f t="shared" si="10"/>
        <v>2449</v>
      </c>
      <c r="C584" s="147" t="s">
        <v>449</v>
      </c>
      <c r="D584" s="144">
        <v>0</v>
      </c>
      <c r="E584" s="144">
        <v>0</v>
      </c>
      <c r="F584" s="144">
        <v>0</v>
      </c>
      <c r="G584" s="144">
        <v>0</v>
      </c>
      <c r="H584" s="154">
        <v>0</v>
      </c>
    </row>
    <row r="585" spans="1:8" ht="15.6" x14ac:dyDescent="0.3">
      <c r="A585" s="153" t="s">
        <v>450</v>
      </c>
      <c r="B585" s="144" t="str">
        <f t="shared" si="10"/>
        <v>2503A</v>
      </c>
      <c r="C585" s="161" t="s">
        <v>451</v>
      </c>
      <c r="D585" s="144">
        <v>0</v>
      </c>
      <c r="E585" s="144">
        <v>0</v>
      </c>
      <c r="F585" s="144">
        <v>0</v>
      </c>
      <c r="G585" s="144">
        <v>0</v>
      </c>
      <c r="H585" s="154">
        <v>0</v>
      </c>
    </row>
    <row r="586" spans="1:8" ht="15.6" x14ac:dyDescent="0.3">
      <c r="A586" s="153" t="s">
        <v>452</v>
      </c>
      <c r="B586" s="144" t="str">
        <f t="shared" si="10"/>
        <v>2604A</v>
      </c>
      <c r="C586" s="161" t="s">
        <v>453</v>
      </c>
      <c r="D586" s="144">
        <v>0</v>
      </c>
      <c r="E586" s="144">
        <v>0</v>
      </c>
      <c r="F586" s="144">
        <v>0</v>
      </c>
      <c r="G586" s="144">
        <v>0</v>
      </c>
      <c r="H586" s="154">
        <v>0</v>
      </c>
    </row>
    <row r="587" spans="1:8" ht="15.6" x14ac:dyDescent="0.3">
      <c r="A587" s="153" t="s">
        <v>454</v>
      </c>
      <c r="B587" s="144" t="str">
        <f t="shared" si="10"/>
        <v>2703A</v>
      </c>
      <c r="C587" s="147" t="s">
        <v>455</v>
      </c>
      <c r="D587" s="144">
        <v>1284245.98</v>
      </c>
      <c r="E587" s="144">
        <v>0</v>
      </c>
      <c r="F587" s="144">
        <v>1284245.98</v>
      </c>
      <c r="G587" s="144">
        <v>0</v>
      </c>
      <c r="H587" s="154">
        <v>1284245.98</v>
      </c>
    </row>
    <row r="588" spans="1:8" ht="15.6" x14ac:dyDescent="0.3">
      <c r="A588" s="153" t="s">
        <v>456</v>
      </c>
      <c r="B588" s="144" t="str">
        <f t="shared" si="10"/>
        <v>2824A</v>
      </c>
      <c r="C588" s="147" t="s">
        <v>457</v>
      </c>
      <c r="D588" s="144">
        <v>0</v>
      </c>
      <c r="E588" s="144">
        <v>0</v>
      </c>
      <c r="F588" s="144">
        <v>0</v>
      </c>
      <c r="G588" s="144">
        <v>0</v>
      </c>
      <c r="H588" s="154">
        <v>0</v>
      </c>
    </row>
    <row r="589" spans="1:8" ht="15.6" x14ac:dyDescent="0.3">
      <c r="A589" s="153" t="s">
        <v>458</v>
      </c>
      <c r="B589" s="144" t="str">
        <f t="shared" si="10"/>
        <v>2934</v>
      </c>
      <c r="C589" s="161" t="s">
        <v>459</v>
      </c>
      <c r="D589" s="144">
        <v>258.27</v>
      </c>
      <c r="E589" s="144">
        <v>0</v>
      </c>
      <c r="F589" s="144">
        <v>258.27</v>
      </c>
      <c r="G589" s="144">
        <v>0</v>
      </c>
      <c r="H589" s="154">
        <v>258.27</v>
      </c>
    </row>
    <row r="590" spans="1:8" ht="15.6" x14ac:dyDescent="0.3">
      <c r="A590" s="153" t="s">
        <v>460</v>
      </c>
      <c r="B590" s="144" t="str">
        <f t="shared" si="10"/>
        <v>3049</v>
      </c>
      <c r="C590" s="161" t="s">
        <v>461</v>
      </c>
      <c r="D590" s="144">
        <v>0</v>
      </c>
      <c r="E590" s="144">
        <v>0</v>
      </c>
      <c r="F590" s="144">
        <v>0</v>
      </c>
      <c r="G590" s="144">
        <v>0</v>
      </c>
      <c r="H590" s="154">
        <v>0</v>
      </c>
    </row>
    <row r="591" spans="1:8" ht="15.6" x14ac:dyDescent="0.3">
      <c r="A591" s="153" t="s">
        <v>462</v>
      </c>
      <c r="B591" s="144" t="str">
        <f t="shared" si="10"/>
        <v>3215</v>
      </c>
      <c r="C591" s="147" t="s">
        <v>463</v>
      </c>
      <c r="D591" s="144">
        <v>0</v>
      </c>
      <c r="E591" s="144">
        <v>0</v>
      </c>
      <c r="F591" s="144">
        <v>0</v>
      </c>
      <c r="G591" s="144">
        <v>0</v>
      </c>
      <c r="H591" s="154">
        <v>0</v>
      </c>
    </row>
    <row r="592" spans="1:8" ht="15.6" x14ac:dyDescent="0.3">
      <c r="A592" s="153" t="s">
        <v>464</v>
      </c>
      <c r="B592" s="144" t="str">
        <f t="shared" si="10"/>
        <v>3303A</v>
      </c>
      <c r="C592" s="161" t="s">
        <v>465</v>
      </c>
      <c r="D592" s="144">
        <v>0</v>
      </c>
      <c r="E592" s="144">
        <v>0</v>
      </c>
      <c r="F592" s="144">
        <v>0</v>
      </c>
      <c r="G592" s="144">
        <v>0</v>
      </c>
      <c r="H592" s="154">
        <v>0</v>
      </c>
    </row>
    <row r="593" spans="1:8" ht="15.6" x14ac:dyDescent="0.3">
      <c r="A593" s="153" t="s">
        <v>466</v>
      </c>
      <c r="B593" s="144" t="str">
        <f t="shared" si="10"/>
        <v>3410</v>
      </c>
      <c r="C593" s="147" t="s">
        <v>467</v>
      </c>
      <c r="D593" s="144">
        <v>0</v>
      </c>
      <c r="E593" s="144">
        <v>0</v>
      </c>
      <c r="F593" s="144">
        <v>0</v>
      </c>
      <c r="G593" s="144">
        <v>0</v>
      </c>
      <c r="H593" s="154">
        <v>0</v>
      </c>
    </row>
    <row r="594" spans="1:8" ht="15.6" x14ac:dyDescent="0.3">
      <c r="A594" s="153" t="s">
        <v>468</v>
      </c>
      <c r="B594" s="144" t="str">
        <f t="shared" si="10"/>
        <v>3509A</v>
      </c>
      <c r="C594" s="147" t="s">
        <v>469</v>
      </c>
      <c r="D594" s="144">
        <v>257.07</v>
      </c>
      <c r="E594" s="144">
        <v>0</v>
      </c>
      <c r="F594" s="144">
        <v>257.07</v>
      </c>
      <c r="G594" s="144">
        <v>0</v>
      </c>
      <c r="H594" s="154">
        <v>257.07</v>
      </c>
    </row>
    <row r="595" spans="1:8" ht="15.6" x14ac:dyDescent="0.3">
      <c r="A595" s="153" t="s">
        <v>470</v>
      </c>
      <c r="B595" s="144" t="str">
        <f t="shared" si="10"/>
        <v>3611</v>
      </c>
      <c r="C595" s="147" t="s">
        <v>471</v>
      </c>
      <c r="D595" s="144">
        <v>409.07000000000005</v>
      </c>
      <c r="E595" s="144">
        <v>0</v>
      </c>
      <c r="F595" s="144">
        <v>409.07000000000005</v>
      </c>
      <c r="G595" s="144">
        <v>0</v>
      </c>
      <c r="H595" s="154">
        <v>409.07000000000005</v>
      </c>
    </row>
    <row r="596" spans="1:8" ht="15.6" x14ac:dyDescent="0.3">
      <c r="A596" s="153" t="s">
        <v>472</v>
      </c>
      <c r="B596" s="144" t="str">
        <f t="shared" si="10"/>
        <v>3730</v>
      </c>
      <c r="C596" s="147" t="s">
        <v>473</v>
      </c>
      <c r="D596" s="144">
        <v>0</v>
      </c>
      <c r="E596" s="144">
        <v>0</v>
      </c>
      <c r="F596" s="144">
        <v>0</v>
      </c>
      <c r="G596" s="144">
        <v>0</v>
      </c>
      <c r="H596" s="154">
        <v>0</v>
      </c>
    </row>
    <row r="597" spans="1:8" ht="15.6" x14ac:dyDescent="0.3">
      <c r="A597" s="153" t="s">
        <v>474</v>
      </c>
      <c r="B597" s="144" t="str">
        <f t="shared" si="10"/>
        <v>3831</v>
      </c>
      <c r="C597" s="147" t="s">
        <v>475</v>
      </c>
      <c r="D597" s="144">
        <v>0</v>
      </c>
      <c r="E597" s="144">
        <v>0</v>
      </c>
      <c r="F597" s="144">
        <v>0</v>
      </c>
      <c r="G597" s="144">
        <v>0</v>
      </c>
      <c r="H597" s="154">
        <v>0</v>
      </c>
    </row>
    <row r="598" spans="1:8" ht="15.6" x14ac:dyDescent="0.3">
      <c r="A598" s="153" t="s">
        <v>476</v>
      </c>
      <c r="B598" s="144" t="str">
        <f t="shared" si="10"/>
        <v>3909A</v>
      </c>
      <c r="C598" s="147" t="s">
        <v>477</v>
      </c>
      <c r="D598" s="144">
        <v>0</v>
      </c>
      <c r="E598" s="144">
        <v>0</v>
      </c>
      <c r="F598" s="144">
        <v>0</v>
      </c>
      <c r="G598" s="144">
        <v>0</v>
      </c>
      <c r="H598" s="154">
        <v>0</v>
      </c>
    </row>
    <row r="599" spans="1:8" ht="15.6" x14ac:dyDescent="0.3">
      <c r="A599" s="153" t="s">
        <v>478</v>
      </c>
      <c r="B599" s="144" t="str">
        <f t="shared" si="10"/>
        <v>4012</v>
      </c>
      <c r="C599" s="147" t="s">
        <v>479</v>
      </c>
      <c r="D599" s="144">
        <v>2850.34</v>
      </c>
      <c r="E599" s="144">
        <v>0</v>
      </c>
      <c r="F599" s="144">
        <v>2850.34</v>
      </c>
      <c r="G599" s="144">
        <v>0</v>
      </c>
      <c r="H599" s="154">
        <v>2850.34</v>
      </c>
    </row>
    <row r="600" spans="1:8" ht="15.6" x14ac:dyDescent="0.3">
      <c r="A600" s="153" t="s">
        <v>478</v>
      </c>
      <c r="B600" s="144" t="str">
        <f t="shared" si="10"/>
        <v>4033</v>
      </c>
      <c r="C600" s="147" t="s">
        <v>480</v>
      </c>
      <c r="D600" s="144">
        <v>159.69999999999999</v>
      </c>
      <c r="E600" s="144">
        <v>0</v>
      </c>
      <c r="F600" s="144">
        <v>159.69999999999999</v>
      </c>
      <c r="G600" s="144">
        <v>0</v>
      </c>
      <c r="H600" s="154">
        <v>159.69999999999999</v>
      </c>
    </row>
    <row r="601" spans="1:8" ht="15.6" x14ac:dyDescent="0.3">
      <c r="A601" s="153" t="s">
        <v>481</v>
      </c>
      <c r="B601" s="144" t="str">
        <f t="shared" si="10"/>
        <v>4110</v>
      </c>
      <c r="C601" s="161" t="s">
        <v>482</v>
      </c>
      <c r="D601" s="144">
        <v>668.29</v>
      </c>
      <c r="E601" s="144">
        <v>0</v>
      </c>
      <c r="F601" s="144">
        <v>668.29</v>
      </c>
      <c r="G601" s="144">
        <v>0</v>
      </c>
      <c r="H601" s="154">
        <v>668.29</v>
      </c>
    </row>
    <row r="602" spans="1:8" ht="15.6" x14ac:dyDescent="0.3">
      <c r="A602" s="153" t="s">
        <v>481</v>
      </c>
      <c r="B602" s="144" t="str">
        <f t="shared" si="10"/>
        <v>4128</v>
      </c>
      <c r="C602" s="161" t="s">
        <v>483</v>
      </c>
      <c r="D602" s="144">
        <v>1933508.75</v>
      </c>
      <c r="E602" s="144">
        <v>0</v>
      </c>
      <c r="F602" s="144">
        <v>1933508.75</v>
      </c>
      <c r="G602" s="144">
        <v>0</v>
      </c>
      <c r="H602" s="154">
        <v>1933508.75</v>
      </c>
    </row>
    <row r="603" spans="1:8" ht="15.6" x14ac:dyDescent="0.3">
      <c r="A603" s="153" t="s">
        <v>481</v>
      </c>
      <c r="B603" s="144" t="str">
        <f t="shared" si="10"/>
        <v>4125</v>
      </c>
      <c r="C603" s="164" t="s">
        <v>484</v>
      </c>
      <c r="D603" s="144">
        <v>0</v>
      </c>
      <c r="E603" s="144">
        <v>0</v>
      </c>
      <c r="F603" s="144">
        <v>0</v>
      </c>
      <c r="G603" s="144">
        <v>0</v>
      </c>
      <c r="H603" s="154">
        <v>0</v>
      </c>
    </row>
    <row r="604" spans="1:8" ht="15.6" x14ac:dyDescent="0.3">
      <c r="A604" s="153" t="s">
        <v>485</v>
      </c>
      <c r="B604" s="144" t="str">
        <f t="shared" si="10"/>
        <v>4210</v>
      </c>
      <c r="C604" s="161" t="s">
        <v>486</v>
      </c>
      <c r="D604" s="144">
        <v>64.92</v>
      </c>
      <c r="E604" s="144">
        <v>0</v>
      </c>
      <c r="F604" s="144">
        <v>64.92</v>
      </c>
      <c r="G604" s="144">
        <v>0</v>
      </c>
      <c r="H604" s="154">
        <v>64.92</v>
      </c>
    </row>
    <row r="605" spans="1:8" ht="15.6" x14ac:dyDescent="0.3">
      <c r="A605" s="153" t="s">
        <v>248</v>
      </c>
      <c r="B605" s="144" t="str">
        <f t="shared" si="10"/>
        <v>4316</v>
      </c>
      <c r="C605" s="161" t="s">
        <v>487</v>
      </c>
      <c r="D605" s="144">
        <v>1845793.35</v>
      </c>
      <c r="E605" s="144">
        <v>0</v>
      </c>
      <c r="F605" s="144">
        <v>1845793.35</v>
      </c>
      <c r="G605" s="144">
        <v>0</v>
      </c>
      <c r="H605" s="154">
        <v>1845793.35</v>
      </c>
    </row>
    <row r="606" spans="1:8" ht="15.6" x14ac:dyDescent="0.3">
      <c r="A606" s="153" t="s">
        <v>248</v>
      </c>
      <c r="B606" s="144" t="str">
        <f t="shared" si="10"/>
        <v>4325</v>
      </c>
      <c r="C606" s="164" t="s">
        <v>488</v>
      </c>
      <c r="D606" s="144">
        <v>0</v>
      </c>
      <c r="E606" s="144">
        <v>0</v>
      </c>
      <c r="F606" s="144">
        <v>0</v>
      </c>
      <c r="G606" s="144">
        <v>0</v>
      </c>
      <c r="H606" s="154">
        <v>0</v>
      </c>
    </row>
    <row r="607" spans="1:8" ht="15.6" x14ac:dyDescent="0.3">
      <c r="A607" s="153" t="s">
        <v>489</v>
      </c>
      <c r="B607" s="144" t="str">
        <f t="shared" si="10"/>
        <v>4435</v>
      </c>
      <c r="C607" s="161" t="s">
        <v>490</v>
      </c>
      <c r="D607" s="144">
        <v>0</v>
      </c>
      <c r="E607" s="144">
        <v>0</v>
      </c>
      <c r="F607" s="144">
        <v>0</v>
      </c>
      <c r="G607" s="144">
        <v>0</v>
      </c>
      <c r="H607" s="154">
        <v>0</v>
      </c>
    </row>
    <row r="608" spans="1:8" ht="15.6" x14ac:dyDescent="0.3">
      <c r="A608" s="153" t="s">
        <v>491</v>
      </c>
      <c r="B608" s="144" t="str">
        <f t="shared" si="10"/>
        <v>4510</v>
      </c>
      <c r="C608" s="161" t="s">
        <v>492</v>
      </c>
      <c r="D608" s="144">
        <v>0</v>
      </c>
      <c r="E608" s="144">
        <v>0</v>
      </c>
      <c r="F608" s="144">
        <v>0</v>
      </c>
      <c r="G608" s="144">
        <v>0</v>
      </c>
      <c r="H608" s="154">
        <v>0</v>
      </c>
    </row>
    <row r="609" spans="1:8" ht="15.6" x14ac:dyDescent="0.3">
      <c r="A609" s="153" t="s">
        <v>493</v>
      </c>
      <c r="B609" s="144" t="str">
        <f t="shared" si="10"/>
        <v>4612</v>
      </c>
      <c r="C609" s="161" t="s">
        <v>494</v>
      </c>
      <c r="D609" s="144">
        <v>5821.2</v>
      </c>
      <c r="E609" s="144">
        <v>0</v>
      </c>
      <c r="F609" s="144">
        <v>5821.2</v>
      </c>
      <c r="G609" s="144">
        <v>0</v>
      </c>
      <c r="H609" s="154">
        <v>5821.2</v>
      </c>
    </row>
    <row r="610" spans="1:8" ht="15.6" x14ac:dyDescent="0.3">
      <c r="A610" s="153" t="s">
        <v>495</v>
      </c>
      <c r="B610" s="144" t="str">
        <f t="shared" si="10"/>
        <v>4711</v>
      </c>
      <c r="C610" s="161" t="s">
        <v>496</v>
      </c>
      <c r="D610" s="144">
        <v>2060.23</v>
      </c>
      <c r="E610" s="144">
        <v>0</v>
      </c>
      <c r="F610" s="144">
        <v>2060.23</v>
      </c>
      <c r="G610" s="144">
        <v>0</v>
      </c>
      <c r="H610" s="154">
        <v>2060.23</v>
      </c>
    </row>
    <row r="611" spans="1:8" ht="15.6" x14ac:dyDescent="0.3">
      <c r="A611" s="153" t="s">
        <v>497</v>
      </c>
      <c r="B611" s="144" t="str">
        <f t="shared" si="10"/>
        <v>4815</v>
      </c>
      <c r="C611" s="161" t="s">
        <v>498</v>
      </c>
      <c r="D611" s="144">
        <v>4505.41</v>
      </c>
      <c r="E611" s="144">
        <v>0</v>
      </c>
      <c r="F611" s="144">
        <v>4505.41</v>
      </c>
      <c r="G611" s="144">
        <v>0</v>
      </c>
      <c r="H611" s="154">
        <v>4505.41</v>
      </c>
    </row>
    <row r="612" spans="1:8" ht="15.6" x14ac:dyDescent="0.3">
      <c r="A612" s="153" t="s">
        <v>499</v>
      </c>
      <c r="B612" s="144" t="str">
        <f t="shared" si="10"/>
        <v>4949</v>
      </c>
      <c r="C612" s="161" t="s">
        <v>500</v>
      </c>
      <c r="D612" s="144">
        <v>0</v>
      </c>
      <c r="E612" s="144">
        <v>0</v>
      </c>
      <c r="F612" s="144">
        <v>0</v>
      </c>
      <c r="G612" s="144">
        <v>0</v>
      </c>
      <c r="H612" s="154">
        <v>0</v>
      </c>
    </row>
    <row r="613" spans="1:8" ht="15.6" x14ac:dyDescent="0.3">
      <c r="A613" s="153" t="s">
        <v>501</v>
      </c>
      <c r="B613" s="144" t="str">
        <f t="shared" si="10"/>
        <v>5019A</v>
      </c>
      <c r="C613" s="161" t="s">
        <v>502</v>
      </c>
      <c r="D613" s="144">
        <v>0</v>
      </c>
      <c r="E613" s="144">
        <v>0</v>
      </c>
      <c r="F613" s="144">
        <v>0</v>
      </c>
      <c r="G613" s="144">
        <v>0</v>
      </c>
      <c r="H613" s="154">
        <v>0</v>
      </c>
    </row>
    <row r="614" spans="1:8" ht="15.6" x14ac:dyDescent="0.3">
      <c r="A614" s="153" t="s">
        <v>503</v>
      </c>
      <c r="B614" s="144" t="str">
        <f t="shared" si="10"/>
        <v>5119A</v>
      </c>
      <c r="C614" s="161" t="s">
        <v>504</v>
      </c>
      <c r="D614" s="144">
        <v>200</v>
      </c>
      <c r="E614" s="144">
        <v>0</v>
      </c>
      <c r="F614" s="144">
        <v>200</v>
      </c>
      <c r="G614" s="144">
        <v>0</v>
      </c>
      <c r="H614" s="154">
        <v>200</v>
      </c>
    </row>
    <row r="615" spans="1:8" ht="15.6" x14ac:dyDescent="0.3">
      <c r="A615" s="153" t="s">
        <v>505</v>
      </c>
      <c r="B615" s="144" t="str">
        <f t="shared" si="10"/>
        <v>5219A</v>
      </c>
      <c r="C615" s="161" t="s">
        <v>506</v>
      </c>
      <c r="D615" s="144">
        <v>0</v>
      </c>
      <c r="E615" s="144">
        <v>0</v>
      </c>
      <c r="F615" s="144">
        <v>0</v>
      </c>
      <c r="G615" s="144">
        <v>0</v>
      </c>
      <c r="H615" s="154">
        <v>0</v>
      </c>
    </row>
    <row r="616" spans="1:8" ht="15.6" x14ac:dyDescent="0.3">
      <c r="A616" s="153" t="s">
        <v>507</v>
      </c>
      <c r="B616" s="144" t="str">
        <f t="shared" si="10"/>
        <v>5319A</v>
      </c>
      <c r="C616" s="161" t="s">
        <v>508</v>
      </c>
      <c r="D616" s="144">
        <v>637.36</v>
      </c>
      <c r="E616" s="144">
        <v>0</v>
      </c>
      <c r="F616" s="144">
        <v>637.36</v>
      </c>
      <c r="G616" s="144">
        <v>0</v>
      </c>
      <c r="H616" s="154">
        <v>637.36</v>
      </c>
    </row>
    <row r="617" spans="1:8" ht="15.6" x14ac:dyDescent="0.3">
      <c r="A617" s="153" t="s">
        <v>270</v>
      </c>
      <c r="B617" s="144" t="str">
        <f t="shared" si="10"/>
        <v>5438</v>
      </c>
      <c r="C617" s="161" t="s">
        <v>509</v>
      </c>
      <c r="D617" s="144">
        <v>1928.8799999999999</v>
      </c>
      <c r="E617" s="144">
        <v>0</v>
      </c>
      <c r="F617" s="144">
        <v>1928.8799999999999</v>
      </c>
      <c r="G617" s="144">
        <v>0</v>
      </c>
      <c r="H617" s="154">
        <v>1928.8799999999999</v>
      </c>
    </row>
    <row r="618" spans="1:8" ht="15.6" x14ac:dyDescent="0.3">
      <c r="A618" s="153" t="s">
        <v>264</v>
      </c>
      <c r="B618" s="144" t="str">
        <f t="shared" si="10"/>
        <v>5526</v>
      </c>
      <c r="C618" s="161" t="s">
        <v>510</v>
      </c>
      <c r="D618" s="144">
        <v>147669.37</v>
      </c>
      <c r="E618" s="144">
        <v>0</v>
      </c>
      <c r="F618" s="144">
        <v>147669.37</v>
      </c>
      <c r="G618" s="144">
        <v>0</v>
      </c>
      <c r="H618" s="154">
        <v>147669.37</v>
      </c>
    </row>
    <row r="619" spans="1:8" ht="15.6" x14ac:dyDescent="0.3">
      <c r="A619" s="153" t="s">
        <v>276</v>
      </c>
      <c r="B619" s="144" t="str">
        <f t="shared" si="10"/>
        <v>5719A</v>
      </c>
      <c r="C619" s="161" t="s">
        <v>511</v>
      </c>
      <c r="D619" s="144">
        <v>0</v>
      </c>
      <c r="E619" s="144">
        <v>0</v>
      </c>
      <c r="F619" s="144">
        <v>0</v>
      </c>
      <c r="G619" s="144">
        <v>0</v>
      </c>
      <c r="H619" s="154">
        <v>0</v>
      </c>
    </row>
    <row r="620" spans="1:8" ht="15.6" x14ac:dyDescent="0.3">
      <c r="A620" s="153" t="s">
        <v>512</v>
      </c>
      <c r="B620" s="144" t="str">
        <f t="shared" si="10"/>
        <v>5819A</v>
      </c>
      <c r="C620" s="161" t="s">
        <v>513</v>
      </c>
      <c r="D620" s="144">
        <v>3141339.29</v>
      </c>
      <c r="E620" s="144">
        <v>0</v>
      </c>
      <c r="F620" s="144">
        <v>3141339.29</v>
      </c>
      <c r="G620" s="144">
        <v>0</v>
      </c>
      <c r="H620" s="154">
        <v>3141339.29</v>
      </c>
    </row>
    <row r="621" spans="1:8" ht="15.6" x14ac:dyDescent="0.3">
      <c r="A621" s="153" t="s">
        <v>512</v>
      </c>
      <c r="B621" s="144" t="str">
        <f t="shared" si="10"/>
        <v>5829</v>
      </c>
      <c r="C621" s="161" t="s">
        <v>514</v>
      </c>
      <c r="D621" s="144">
        <v>0</v>
      </c>
      <c r="E621" s="144">
        <v>0</v>
      </c>
      <c r="F621" s="144">
        <v>0</v>
      </c>
      <c r="G621" s="144">
        <v>0</v>
      </c>
      <c r="H621" s="154">
        <v>0</v>
      </c>
    </row>
    <row r="622" spans="1:8" ht="15.6" x14ac:dyDescent="0.3">
      <c r="A622" s="153" t="s">
        <v>515</v>
      </c>
      <c r="B622" s="144" t="str">
        <f t="shared" si="10"/>
        <v>5919A</v>
      </c>
      <c r="C622" s="161" t="s">
        <v>516</v>
      </c>
      <c r="D622" s="144">
        <v>0</v>
      </c>
      <c r="E622" s="144">
        <v>0</v>
      </c>
      <c r="F622" s="144">
        <v>0</v>
      </c>
      <c r="G622" s="144">
        <v>0</v>
      </c>
      <c r="H622" s="154">
        <v>0</v>
      </c>
    </row>
    <row r="623" spans="1:8" ht="15.6" x14ac:dyDescent="0.3">
      <c r="A623" s="153" t="s">
        <v>274</v>
      </c>
      <c r="B623" s="144" t="str">
        <f t="shared" si="10"/>
        <v>6019A</v>
      </c>
      <c r="C623" s="147" t="s">
        <v>517</v>
      </c>
      <c r="D623" s="144">
        <v>0</v>
      </c>
      <c r="E623" s="144">
        <v>0</v>
      </c>
      <c r="F623" s="144">
        <v>0</v>
      </c>
      <c r="G623" s="144">
        <v>0</v>
      </c>
      <c r="H623" s="154">
        <v>0</v>
      </c>
    </row>
    <row r="624" spans="1:8" ht="15.6" x14ac:dyDescent="0.3">
      <c r="A624" s="153" t="s">
        <v>518</v>
      </c>
      <c r="B624" s="144" t="str">
        <f t="shared" si="10"/>
        <v>6119A</v>
      </c>
      <c r="C624" s="147" t="s">
        <v>519</v>
      </c>
      <c r="D624" s="144">
        <v>0</v>
      </c>
      <c r="E624" s="144">
        <v>0</v>
      </c>
      <c r="F624" s="144">
        <v>0</v>
      </c>
      <c r="G624" s="144">
        <v>0</v>
      </c>
      <c r="H624" s="154">
        <v>0</v>
      </c>
    </row>
    <row r="625" spans="1:8" ht="15.6" x14ac:dyDescent="0.3">
      <c r="A625" s="153" t="s">
        <v>520</v>
      </c>
      <c r="B625" s="144" t="str">
        <f t="shared" si="10"/>
        <v>6249</v>
      </c>
      <c r="C625" s="161" t="s">
        <v>521</v>
      </c>
      <c r="D625" s="144">
        <v>12042.5</v>
      </c>
      <c r="E625" s="144">
        <v>0</v>
      </c>
      <c r="F625" s="144">
        <v>12042.5</v>
      </c>
      <c r="G625" s="144">
        <v>0</v>
      </c>
      <c r="H625" s="154">
        <v>12042.5</v>
      </c>
    </row>
    <row r="626" spans="1:8" ht="15.6" x14ac:dyDescent="0.3">
      <c r="A626" s="153" t="s">
        <v>522</v>
      </c>
      <c r="B626" s="144" t="str">
        <f t="shared" si="10"/>
        <v>6329</v>
      </c>
      <c r="C626" s="161" t="s">
        <v>523</v>
      </c>
      <c r="D626" s="144">
        <v>4521</v>
      </c>
      <c r="E626" s="144">
        <v>0</v>
      </c>
      <c r="F626" s="144">
        <v>4521</v>
      </c>
      <c r="G626" s="144">
        <v>0</v>
      </c>
      <c r="H626" s="154">
        <v>4521</v>
      </c>
    </row>
    <row r="627" spans="1:8" ht="15.6" x14ac:dyDescent="0.3">
      <c r="A627" s="153" t="s">
        <v>524</v>
      </c>
      <c r="B627" s="144" t="str">
        <f t="shared" si="10"/>
        <v>6407</v>
      </c>
      <c r="C627" s="161" t="s">
        <v>525</v>
      </c>
      <c r="D627" s="144">
        <v>0</v>
      </c>
      <c r="E627" s="144">
        <v>0</v>
      </c>
      <c r="F627" s="144">
        <v>0</v>
      </c>
      <c r="G627" s="144">
        <v>0</v>
      </c>
      <c r="H627" s="154">
        <v>0</v>
      </c>
    </row>
    <row r="628" spans="1:8" ht="15.6" x14ac:dyDescent="0.3">
      <c r="A628" s="153" t="s">
        <v>526</v>
      </c>
      <c r="B628" s="144" t="str">
        <f t="shared" ref="B628:B658" si="11">C628</f>
        <v>6519A</v>
      </c>
      <c r="C628" s="161" t="s">
        <v>527</v>
      </c>
      <c r="D628" s="144">
        <v>0</v>
      </c>
      <c r="E628" s="144">
        <v>0</v>
      </c>
      <c r="F628" s="144">
        <v>0</v>
      </c>
      <c r="G628" s="144">
        <v>0</v>
      </c>
      <c r="H628" s="154">
        <v>0</v>
      </c>
    </row>
    <row r="629" spans="1:8" ht="15.6" x14ac:dyDescent="0.3">
      <c r="A629" s="153" t="s">
        <v>528</v>
      </c>
      <c r="B629" s="144" t="str">
        <f t="shared" si="11"/>
        <v>6619A</v>
      </c>
      <c r="C629" s="161" t="s">
        <v>529</v>
      </c>
      <c r="D629" s="144">
        <v>0</v>
      </c>
      <c r="E629" s="144">
        <v>0</v>
      </c>
      <c r="F629" s="144">
        <v>0</v>
      </c>
      <c r="G629" s="144">
        <v>0</v>
      </c>
      <c r="H629" s="154">
        <v>0</v>
      </c>
    </row>
    <row r="630" spans="1:8" ht="15.6" x14ac:dyDescent="0.3">
      <c r="A630" s="153" t="s">
        <v>530</v>
      </c>
      <c r="B630" s="144" t="str">
        <f t="shared" si="11"/>
        <v>6709A</v>
      </c>
      <c r="C630" s="161" t="s">
        <v>531</v>
      </c>
      <c r="D630" s="144">
        <v>606.40000000000009</v>
      </c>
      <c r="E630" s="144">
        <v>0</v>
      </c>
      <c r="F630" s="144">
        <v>606.40000000000009</v>
      </c>
      <c r="G630" s="144">
        <v>0</v>
      </c>
      <c r="H630" s="154">
        <v>606.40000000000009</v>
      </c>
    </row>
    <row r="631" spans="1:8" ht="15.6" x14ac:dyDescent="0.3">
      <c r="A631" s="153" t="s">
        <v>530</v>
      </c>
      <c r="B631" s="144" t="str">
        <f t="shared" si="11"/>
        <v>6733</v>
      </c>
      <c r="C631" s="161" t="s">
        <v>532</v>
      </c>
      <c r="D631" s="144">
        <v>0</v>
      </c>
      <c r="E631" s="144">
        <v>0</v>
      </c>
      <c r="F631" s="144">
        <v>0</v>
      </c>
      <c r="G631" s="144">
        <v>0</v>
      </c>
      <c r="H631" s="154">
        <v>0</v>
      </c>
    </row>
    <row r="632" spans="1:8" ht="15.6" x14ac:dyDescent="0.3">
      <c r="A632" s="153" t="s">
        <v>533</v>
      </c>
      <c r="B632" s="144" t="str">
        <f t="shared" si="11"/>
        <v>6840</v>
      </c>
      <c r="C632" s="164" t="s">
        <v>534</v>
      </c>
      <c r="D632" s="144">
        <v>0</v>
      </c>
      <c r="E632" s="144">
        <v>0</v>
      </c>
      <c r="F632" s="144">
        <v>0</v>
      </c>
      <c r="G632" s="144">
        <v>0</v>
      </c>
      <c r="H632" s="154">
        <v>0</v>
      </c>
    </row>
    <row r="633" spans="1:8" ht="15.6" x14ac:dyDescent="0.3">
      <c r="A633" s="153" t="s">
        <v>535</v>
      </c>
      <c r="B633" s="144" t="str">
        <f t="shared" si="11"/>
        <v>7208</v>
      </c>
      <c r="C633" s="161" t="s">
        <v>536</v>
      </c>
      <c r="D633" s="144">
        <v>394</v>
      </c>
      <c r="E633" s="144">
        <v>0</v>
      </c>
      <c r="F633" s="144">
        <v>394</v>
      </c>
      <c r="G633" s="144">
        <v>0</v>
      </c>
      <c r="H633" s="154">
        <v>394</v>
      </c>
    </row>
    <row r="634" spans="1:8" ht="15.6" x14ac:dyDescent="0.3">
      <c r="A634" s="153" t="s">
        <v>347</v>
      </c>
      <c r="B634" s="144" t="str">
        <f t="shared" si="11"/>
        <v>7305A</v>
      </c>
      <c r="C634" s="161" t="s">
        <v>537</v>
      </c>
      <c r="D634" s="144">
        <v>0</v>
      </c>
      <c r="E634" s="144">
        <v>0</v>
      </c>
      <c r="F634" s="144">
        <v>0</v>
      </c>
      <c r="G634" s="144">
        <v>0</v>
      </c>
      <c r="H634" s="154">
        <v>0</v>
      </c>
    </row>
    <row r="635" spans="1:8" ht="15.6" x14ac:dyDescent="0.3">
      <c r="A635" s="153" t="s">
        <v>538</v>
      </c>
      <c r="B635" s="144" t="str">
        <f t="shared" si="11"/>
        <v>7405A</v>
      </c>
      <c r="C635" s="161" t="s">
        <v>539</v>
      </c>
      <c r="D635" s="144">
        <v>74935.179999999993</v>
      </c>
      <c r="E635" s="144">
        <v>0</v>
      </c>
      <c r="F635" s="144">
        <v>74935.179999999993</v>
      </c>
      <c r="G635" s="144">
        <v>0</v>
      </c>
      <c r="H635" s="154">
        <v>74935.179999999993</v>
      </c>
    </row>
    <row r="636" spans="1:8" ht="15.6" x14ac:dyDescent="0.3">
      <c r="A636" s="153" t="s">
        <v>538</v>
      </c>
      <c r="B636" s="144" t="str">
        <f t="shared" si="11"/>
        <v>7425</v>
      </c>
      <c r="C636" s="164" t="s">
        <v>540</v>
      </c>
      <c r="D636" s="144">
        <v>0</v>
      </c>
      <c r="E636" s="144">
        <v>0</v>
      </c>
      <c r="F636" s="144">
        <v>0</v>
      </c>
      <c r="G636" s="144">
        <v>0</v>
      </c>
      <c r="H636" s="154">
        <v>0</v>
      </c>
    </row>
    <row r="637" spans="1:8" ht="15.6" x14ac:dyDescent="0.3">
      <c r="A637" s="153" t="s">
        <v>541</v>
      </c>
      <c r="B637" s="144" t="str">
        <f t="shared" si="11"/>
        <v>7538</v>
      </c>
      <c r="C637" s="147" t="s">
        <v>542</v>
      </c>
      <c r="D637" s="144">
        <v>4204.2299999999996</v>
      </c>
      <c r="E637" s="144">
        <v>0</v>
      </c>
      <c r="F637" s="144">
        <v>4204.2299999999996</v>
      </c>
      <c r="G637" s="144">
        <v>0</v>
      </c>
      <c r="H637" s="154">
        <v>4204.2299999999996</v>
      </c>
    </row>
    <row r="638" spans="1:8" ht="15.6" x14ac:dyDescent="0.3">
      <c r="A638" s="153" t="s">
        <v>541</v>
      </c>
      <c r="B638" s="144" t="str">
        <f t="shared" si="11"/>
        <v>7525</v>
      </c>
      <c r="C638" s="162" t="s">
        <v>543</v>
      </c>
      <c r="D638" s="144">
        <v>0</v>
      </c>
      <c r="E638" s="144">
        <v>0</v>
      </c>
      <c r="F638" s="144">
        <v>0</v>
      </c>
      <c r="G638" s="144">
        <v>0</v>
      </c>
      <c r="H638" s="154">
        <v>0</v>
      </c>
    </row>
    <row r="639" spans="1:8" ht="15.6" x14ac:dyDescent="0.3">
      <c r="A639" s="153" t="s">
        <v>544</v>
      </c>
      <c r="B639" s="144" t="str">
        <f t="shared" si="11"/>
        <v>7932</v>
      </c>
      <c r="C639" s="161" t="s">
        <v>545</v>
      </c>
      <c r="D639" s="144">
        <v>0</v>
      </c>
      <c r="E639" s="144">
        <v>0</v>
      </c>
      <c r="F639" s="144">
        <v>0</v>
      </c>
      <c r="G639" s="144">
        <v>0</v>
      </c>
      <c r="H639" s="154">
        <v>0</v>
      </c>
    </row>
    <row r="640" spans="1:8" ht="15.6" x14ac:dyDescent="0.3">
      <c r="A640" s="153" t="s">
        <v>548</v>
      </c>
      <c r="B640" s="144" t="str">
        <f t="shared" si="11"/>
        <v>8132</v>
      </c>
      <c r="C640" s="161" t="s">
        <v>549</v>
      </c>
      <c r="D640" s="144">
        <v>0</v>
      </c>
      <c r="E640" s="144">
        <v>0</v>
      </c>
      <c r="F640" s="144">
        <v>0</v>
      </c>
      <c r="G640" s="144">
        <v>0</v>
      </c>
      <c r="H640" s="154">
        <v>0</v>
      </c>
    </row>
    <row r="641" spans="1:8" ht="15.6" x14ac:dyDescent="0.3">
      <c r="A641" s="153" t="s">
        <v>333</v>
      </c>
      <c r="B641" s="144" t="str">
        <f t="shared" si="11"/>
        <v>8440</v>
      </c>
      <c r="C641" s="161" t="s">
        <v>552</v>
      </c>
      <c r="D641" s="144">
        <v>0</v>
      </c>
      <c r="E641" s="144">
        <v>0</v>
      </c>
      <c r="F641" s="144">
        <v>0</v>
      </c>
      <c r="G641" s="144">
        <v>0</v>
      </c>
      <c r="H641" s="154">
        <v>0</v>
      </c>
    </row>
    <row r="642" spans="1:8" ht="15.6" x14ac:dyDescent="0.3">
      <c r="A642" s="153" t="s">
        <v>553</v>
      </c>
      <c r="B642" s="144" t="str">
        <f t="shared" si="11"/>
        <v>8809A</v>
      </c>
      <c r="C642" s="161" t="s">
        <v>554</v>
      </c>
      <c r="D642" s="144">
        <v>802.4</v>
      </c>
      <c r="E642" s="144">
        <v>0</v>
      </c>
      <c r="F642" s="144">
        <v>802.4</v>
      </c>
      <c r="G642" s="144">
        <v>0</v>
      </c>
      <c r="H642" s="154">
        <v>802.4</v>
      </c>
    </row>
    <row r="643" spans="1:8" ht="15.6" x14ac:dyDescent="0.3">
      <c r="A643" s="153" t="s">
        <v>555</v>
      </c>
      <c r="B643" s="144" t="str">
        <f t="shared" si="11"/>
        <v>9040</v>
      </c>
      <c r="C643" s="147" t="s">
        <v>556</v>
      </c>
      <c r="D643" s="144">
        <v>0</v>
      </c>
      <c r="E643" s="144">
        <v>0</v>
      </c>
      <c r="F643" s="144">
        <v>0</v>
      </c>
      <c r="G643" s="144">
        <v>0</v>
      </c>
      <c r="H643" s="154">
        <v>0</v>
      </c>
    </row>
    <row r="644" spans="1:8" ht="15.6" x14ac:dyDescent="0.3">
      <c r="A644" s="153" t="s">
        <v>557</v>
      </c>
      <c r="B644" s="144" t="str">
        <f t="shared" si="11"/>
        <v>9201A</v>
      </c>
      <c r="C644" s="147" t="s">
        <v>558</v>
      </c>
      <c r="D644" s="144">
        <v>9443.25</v>
      </c>
      <c r="E644" s="144">
        <v>0</v>
      </c>
      <c r="F644" s="144">
        <v>9443.25</v>
      </c>
      <c r="G644" s="144">
        <v>0</v>
      </c>
      <c r="H644" s="154">
        <v>9443.25</v>
      </c>
    </row>
    <row r="645" spans="1:8" ht="15.6" x14ac:dyDescent="0.3">
      <c r="A645" s="153" t="s">
        <v>559</v>
      </c>
      <c r="B645" s="144" t="str">
        <f t="shared" si="11"/>
        <v>9301A</v>
      </c>
      <c r="C645" s="147" t="s">
        <v>560</v>
      </c>
      <c r="D645" s="144">
        <v>0</v>
      </c>
      <c r="E645" s="144">
        <v>0</v>
      </c>
      <c r="F645" s="144">
        <v>0</v>
      </c>
      <c r="G645" s="144">
        <v>0</v>
      </c>
      <c r="H645" s="154">
        <v>0</v>
      </c>
    </row>
    <row r="646" spans="1:8" ht="15.6" x14ac:dyDescent="0.3">
      <c r="A646" s="153" t="s">
        <v>561</v>
      </c>
      <c r="B646" s="144" t="str">
        <f t="shared" si="11"/>
        <v>9449</v>
      </c>
      <c r="C646" s="147" t="s">
        <v>562</v>
      </c>
      <c r="D646" s="144">
        <v>0</v>
      </c>
      <c r="E646" s="144">
        <v>0</v>
      </c>
      <c r="F646" s="144">
        <v>0</v>
      </c>
      <c r="G646" s="144">
        <v>0</v>
      </c>
      <c r="H646" s="154">
        <v>0</v>
      </c>
    </row>
    <row r="647" spans="1:8" ht="15.6" x14ac:dyDescent="0.3">
      <c r="A647" s="153" t="s">
        <v>563</v>
      </c>
      <c r="B647" s="144" t="str">
        <f t="shared" si="11"/>
        <v>9618A</v>
      </c>
      <c r="C647" s="147" t="s">
        <v>564</v>
      </c>
      <c r="D647" s="144">
        <v>0</v>
      </c>
      <c r="E647" s="144">
        <v>0</v>
      </c>
      <c r="F647" s="144">
        <v>0</v>
      </c>
      <c r="G647" s="144">
        <v>0</v>
      </c>
      <c r="H647" s="154">
        <v>0</v>
      </c>
    </row>
    <row r="648" spans="1:8" ht="15.6" x14ac:dyDescent="0.3">
      <c r="A648" s="153" t="s">
        <v>606</v>
      </c>
      <c r="B648" s="144" t="str">
        <f t="shared" si="11"/>
        <v>9818A</v>
      </c>
      <c r="C648" s="147" t="s">
        <v>565</v>
      </c>
      <c r="D648" s="144">
        <v>249453145.86000001</v>
      </c>
      <c r="E648" s="144">
        <v>3611370.5099999905</v>
      </c>
      <c r="F648" s="144">
        <v>253064516.37</v>
      </c>
      <c r="G648" s="144">
        <v>39966460</v>
      </c>
      <c r="H648" s="154">
        <v>293030976.37</v>
      </c>
    </row>
    <row r="649" spans="1:8" ht="15.6" x14ac:dyDescent="0.3">
      <c r="A649" s="153" t="s">
        <v>607</v>
      </c>
      <c r="B649" s="144" t="str">
        <f t="shared" si="11"/>
        <v>9818A1</v>
      </c>
      <c r="C649" s="162" t="s">
        <v>608</v>
      </c>
      <c r="D649" s="144"/>
      <c r="E649" s="144">
        <v>0</v>
      </c>
      <c r="F649" s="144">
        <v>0</v>
      </c>
      <c r="G649" s="144">
        <v>0</v>
      </c>
      <c r="H649" s="154">
        <v>0</v>
      </c>
    </row>
    <row r="650" spans="1:8" ht="15.6" x14ac:dyDescent="0.3">
      <c r="A650" s="153" t="s">
        <v>609</v>
      </c>
      <c r="B650" s="144" t="str">
        <f t="shared" si="11"/>
        <v>9818A2</v>
      </c>
      <c r="C650" s="162" t="s">
        <v>610</v>
      </c>
      <c r="D650" s="144"/>
      <c r="E650" s="144">
        <v>0</v>
      </c>
      <c r="F650" s="144">
        <v>0</v>
      </c>
      <c r="G650" s="144">
        <v>0</v>
      </c>
      <c r="H650" s="154">
        <v>0</v>
      </c>
    </row>
    <row r="651" spans="1:8" ht="15.6" x14ac:dyDescent="0.3">
      <c r="A651" s="153" t="s">
        <v>567</v>
      </c>
      <c r="B651" s="144" t="str">
        <f t="shared" si="11"/>
        <v>BB49</v>
      </c>
      <c r="C651" s="147" t="s">
        <v>568</v>
      </c>
      <c r="D651" s="144">
        <v>0</v>
      </c>
      <c r="E651" s="144">
        <v>0</v>
      </c>
      <c r="F651" s="144">
        <v>0</v>
      </c>
      <c r="G651" s="144">
        <v>0</v>
      </c>
      <c r="H651" s="154">
        <v>0</v>
      </c>
    </row>
    <row r="652" spans="1:8" ht="15.6" x14ac:dyDescent="0.3">
      <c r="A652" s="153" t="s">
        <v>569</v>
      </c>
      <c r="B652" s="144" t="str">
        <f t="shared" si="11"/>
        <v>AA</v>
      </c>
      <c r="C652" s="145" t="s">
        <v>570</v>
      </c>
      <c r="D652" s="144"/>
      <c r="E652" s="144">
        <v>0</v>
      </c>
      <c r="F652" s="144">
        <v>0</v>
      </c>
      <c r="G652" s="144">
        <v>0</v>
      </c>
      <c r="H652" s="154">
        <v>0</v>
      </c>
    </row>
    <row r="653" spans="1:8" ht="15.6" x14ac:dyDescent="0.3">
      <c r="A653" s="153" t="s">
        <v>571</v>
      </c>
      <c r="B653" s="144" t="str">
        <f t="shared" si="11"/>
        <v>BB</v>
      </c>
      <c r="C653" s="145" t="s">
        <v>587</v>
      </c>
      <c r="D653" s="144"/>
      <c r="E653" s="144">
        <v>0</v>
      </c>
      <c r="F653" s="144">
        <v>0</v>
      </c>
      <c r="G653" s="144">
        <v>0</v>
      </c>
      <c r="H653" s="154">
        <v>0</v>
      </c>
    </row>
    <row r="654" spans="1:8" ht="15.6" x14ac:dyDescent="0.3">
      <c r="A654" s="153" t="s">
        <v>572</v>
      </c>
      <c r="B654" s="144" t="str">
        <f t="shared" si="11"/>
        <v>CC</v>
      </c>
      <c r="C654" s="145" t="s">
        <v>588</v>
      </c>
      <c r="D654" s="144"/>
      <c r="E654" s="144">
        <v>0</v>
      </c>
      <c r="F654" s="144">
        <v>0</v>
      </c>
      <c r="G654" s="144">
        <v>0</v>
      </c>
      <c r="H654" s="154">
        <v>0</v>
      </c>
    </row>
    <row r="655" spans="1:8" ht="15.6" x14ac:dyDescent="0.3">
      <c r="A655" s="153" t="s">
        <v>299</v>
      </c>
      <c r="B655" s="144" t="str">
        <f t="shared" si="11"/>
        <v>DD</v>
      </c>
      <c r="C655" s="145" t="s">
        <v>589</v>
      </c>
      <c r="D655" s="144"/>
      <c r="E655" s="144">
        <v>0</v>
      </c>
      <c r="F655" s="144">
        <v>0</v>
      </c>
      <c r="G655" s="144">
        <v>0</v>
      </c>
      <c r="H655" s="154">
        <v>0</v>
      </c>
    </row>
    <row r="656" spans="1:8" ht="15.6" x14ac:dyDescent="0.3">
      <c r="A656" s="153" t="s">
        <v>300</v>
      </c>
      <c r="B656" s="144" t="str">
        <f t="shared" si="11"/>
        <v>QQ</v>
      </c>
      <c r="C656" s="147" t="s">
        <v>573</v>
      </c>
      <c r="D656" s="144"/>
      <c r="E656" s="144">
        <v>0</v>
      </c>
      <c r="F656" s="144">
        <v>0</v>
      </c>
      <c r="G656" s="144">
        <v>0</v>
      </c>
      <c r="H656" s="154">
        <v>0</v>
      </c>
    </row>
    <row r="657" spans="1:8" ht="15.6" x14ac:dyDescent="0.3">
      <c r="A657" s="153" t="s">
        <v>574</v>
      </c>
      <c r="B657" s="144" t="str">
        <f t="shared" si="11"/>
        <v>EE</v>
      </c>
      <c r="C657" s="145" t="s">
        <v>590</v>
      </c>
      <c r="D657" s="144"/>
      <c r="E657" s="144" t="s">
        <v>577</v>
      </c>
      <c r="F657" s="144">
        <v>0</v>
      </c>
      <c r="G657" s="144" t="s">
        <v>577</v>
      </c>
      <c r="H657" s="154">
        <v>0</v>
      </c>
    </row>
    <row r="658" spans="1:8" ht="15.6" x14ac:dyDescent="0.3">
      <c r="A658" s="153" t="s">
        <v>575</v>
      </c>
      <c r="B658" s="144" t="str">
        <f t="shared" si="11"/>
        <v>RB</v>
      </c>
      <c r="C658" s="145" t="s">
        <v>576</v>
      </c>
      <c r="D658" s="144"/>
      <c r="E658" s="144"/>
      <c r="F658" s="144"/>
      <c r="G658" s="144"/>
      <c r="H658" s="154">
        <v>0</v>
      </c>
    </row>
    <row r="659" spans="1:8" ht="15.6" x14ac:dyDescent="0.3">
      <c r="A659" s="153"/>
      <c r="B659" s="144"/>
      <c r="C659" s="144"/>
      <c r="D659" s="148" t="s">
        <v>577</v>
      </c>
      <c r="E659" s="148" t="s">
        <v>577</v>
      </c>
      <c r="F659" s="148" t="s">
        <v>577</v>
      </c>
      <c r="G659" s="148" t="s">
        <v>577</v>
      </c>
      <c r="H659" s="166" t="s">
        <v>577</v>
      </c>
    </row>
    <row r="660" spans="1:8" ht="15.6" x14ac:dyDescent="0.3">
      <c r="A660" s="153" t="s">
        <v>578</v>
      </c>
      <c r="B660" s="144"/>
      <c r="C660" s="158"/>
      <c r="D660" s="144">
        <v>258514874.60000002</v>
      </c>
      <c r="E660" s="144">
        <v>3611370.5099999905</v>
      </c>
      <c r="F660" s="144">
        <v>262126245.11000001</v>
      </c>
      <c r="G660" s="144">
        <v>39966460</v>
      </c>
      <c r="H660" s="154">
        <v>302092705.11000001</v>
      </c>
    </row>
    <row r="661" spans="1:8" ht="15.6" x14ac:dyDescent="0.3">
      <c r="A661" s="153"/>
      <c r="B661" s="144"/>
      <c r="C661" s="144"/>
      <c r="D661" s="148" t="s">
        <v>397</v>
      </c>
      <c r="E661" s="148" t="s">
        <v>397</v>
      </c>
      <c r="F661" s="148" t="s">
        <v>397</v>
      </c>
      <c r="G661" s="148" t="s">
        <v>397</v>
      </c>
      <c r="H661" s="166" t="s">
        <v>397</v>
      </c>
    </row>
    <row r="662" spans="1:8" ht="16.2" thickBot="1" x14ac:dyDescent="0.35">
      <c r="A662" s="167"/>
      <c r="B662" s="168"/>
      <c r="C662" s="168"/>
      <c r="D662" s="168"/>
      <c r="E662" s="168"/>
      <c r="F662" s="168"/>
      <c r="G662" s="168"/>
      <c r="H662" s="169">
        <v>9061728.7400000095</v>
      </c>
    </row>
    <row r="664" spans="1:8" ht="15" thickBot="1" x14ac:dyDescent="0.35"/>
    <row r="665" spans="1:8" ht="15.6" x14ac:dyDescent="0.3">
      <c r="A665" s="150"/>
      <c r="B665" s="151"/>
      <c r="C665" s="151"/>
      <c r="D665" s="151" t="s">
        <v>394</v>
      </c>
      <c r="E665" s="151"/>
      <c r="F665" s="151"/>
      <c r="G665" s="151"/>
      <c r="H665" s="152"/>
    </row>
    <row r="666" spans="1:8" ht="15.6" x14ac:dyDescent="0.3">
      <c r="A666" s="153"/>
      <c r="B666" s="144"/>
      <c r="C666" s="144"/>
      <c r="D666" s="144" t="s">
        <v>395</v>
      </c>
      <c r="E666" s="144"/>
      <c r="F666" s="144"/>
      <c r="G666" s="144"/>
      <c r="H666" s="154"/>
    </row>
    <row r="667" spans="1:8" ht="15.6" x14ac:dyDescent="0.3">
      <c r="A667" s="153" t="s">
        <v>596</v>
      </c>
      <c r="B667" s="144"/>
      <c r="C667" s="144"/>
      <c r="D667" s="144"/>
      <c r="E667" s="149" t="s">
        <v>604</v>
      </c>
      <c r="F667" s="144"/>
      <c r="G667" s="144"/>
      <c r="H667" s="154"/>
    </row>
    <row r="668" spans="1:8" ht="15.6" x14ac:dyDescent="0.3">
      <c r="A668" s="155" t="s">
        <v>397</v>
      </c>
      <c r="B668" s="148"/>
      <c r="C668" s="156" t="s">
        <v>397</v>
      </c>
      <c r="D668" s="156" t="s">
        <v>397</v>
      </c>
      <c r="E668" s="156" t="s">
        <v>397</v>
      </c>
      <c r="F668" s="156" t="s">
        <v>397</v>
      </c>
      <c r="G668" s="156" t="s">
        <v>397</v>
      </c>
      <c r="H668" s="157" t="s">
        <v>397</v>
      </c>
    </row>
    <row r="669" spans="1:8" ht="15.6" x14ac:dyDescent="0.3">
      <c r="A669" s="153" t="s">
        <v>398</v>
      </c>
      <c r="B669" s="144"/>
      <c r="C669" s="158"/>
      <c r="D669" s="146" t="s">
        <v>185</v>
      </c>
      <c r="E669" s="146" t="s">
        <v>185</v>
      </c>
      <c r="F669" s="146" t="s">
        <v>399</v>
      </c>
      <c r="G669" s="146" t="s">
        <v>185</v>
      </c>
      <c r="H669" s="159" t="s">
        <v>400</v>
      </c>
    </row>
    <row r="670" spans="1:8" ht="15.6" x14ac:dyDescent="0.3">
      <c r="A670" s="153"/>
      <c r="B670" s="144"/>
      <c r="C670" s="158"/>
      <c r="D670" s="146" t="s">
        <v>401</v>
      </c>
      <c r="E670" s="146" t="s">
        <v>402</v>
      </c>
      <c r="F670" s="146" t="s">
        <v>402</v>
      </c>
      <c r="G670" s="146" t="s">
        <v>403</v>
      </c>
      <c r="H670" s="159" t="s">
        <v>404</v>
      </c>
    </row>
    <row r="671" spans="1:8" ht="15.6" x14ac:dyDescent="0.3">
      <c r="A671" s="153"/>
      <c r="B671" s="144"/>
      <c r="C671" s="158"/>
      <c r="D671" s="146" t="s">
        <v>405</v>
      </c>
      <c r="E671" s="146" t="s">
        <v>406</v>
      </c>
      <c r="F671" s="144"/>
      <c r="G671" s="146" t="s">
        <v>406</v>
      </c>
      <c r="H671" s="159" t="s">
        <v>407</v>
      </c>
    </row>
    <row r="672" spans="1:8" ht="15.6" x14ac:dyDescent="0.3">
      <c r="A672" s="155" t="s">
        <v>397</v>
      </c>
      <c r="B672" s="148"/>
      <c r="C672" s="156" t="s">
        <v>397</v>
      </c>
      <c r="D672" s="156" t="s">
        <v>397</v>
      </c>
      <c r="E672" s="156" t="s">
        <v>397</v>
      </c>
      <c r="F672" s="156" t="s">
        <v>397</v>
      </c>
      <c r="G672" s="156" t="s">
        <v>397</v>
      </c>
      <c r="H672" s="157" t="s">
        <v>397</v>
      </c>
    </row>
    <row r="673" spans="1:8" ht="15.6" x14ac:dyDescent="0.3">
      <c r="A673" s="153" t="s">
        <v>408</v>
      </c>
      <c r="B673" s="144" t="str">
        <f>C673</f>
        <v>00</v>
      </c>
      <c r="C673" s="160" t="s">
        <v>409</v>
      </c>
      <c r="D673" s="144"/>
      <c r="E673" s="144">
        <v>0</v>
      </c>
      <c r="F673" s="144">
        <v>0</v>
      </c>
      <c r="G673" s="144">
        <v>0</v>
      </c>
      <c r="H673" s="154">
        <v>0</v>
      </c>
    </row>
    <row r="674" spans="1:8" ht="15.6" x14ac:dyDescent="0.3">
      <c r="A674" s="153" t="s">
        <v>410</v>
      </c>
      <c r="B674" s="144" t="str">
        <f t="shared" ref="B674:B737" si="12">C674</f>
        <v>0201A</v>
      </c>
      <c r="C674" s="161" t="s">
        <v>411</v>
      </c>
      <c r="D674" s="144">
        <v>648472.14999999991</v>
      </c>
      <c r="E674" s="144">
        <v>0</v>
      </c>
      <c r="F674" s="144">
        <v>648472.14999999991</v>
      </c>
      <c r="G674" s="144">
        <v>0</v>
      </c>
      <c r="H674" s="154">
        <v>648472.14999999991</v>
      </c>
    </row>
    <row r="675" spans="1:8" ht="15.6" x14ac:dyDescent="0.3">
      <c r="A675" s="153" t="s">
        <v>410</v>
      </c>
      <c r="B675" s="144" t="str">
        <f t="shared" si="12"/>
        <v>0237</v>
      </c>
      <c r="C675" s="161" t="s">
        <v>412</v>
      </c>
      <c r="D675" s="144">
        <v>0</v>
      </c>
      <c r="E675" s="144">
        <v>0</v>
      </c>
      <c r="F675" s="144">
        <v>0</v>
      </c>
      <c r="G675" s="144">
        <v>0</v>
      </c>
      <c r="H675" s="154">
        <v>0</v>
      </c>
    </row>
    <row r="676" spans="1:8" ht="15.6" x14ac:dyDescent="0.3">
      <c r="A676" s="153" t="s">
        <v>413</v>
      </c>
      <c r="B676" s="144" t="str">
        <f t="shared" si="12"/>
        <v>0302A</v>
      </c>
      <c r="C676" s="161" t="s">
        <v>414</v>
      </c>
      <c r="D676" s="144">
        <v>0</v>
      </c>
      <c r="E676" s="144">
        <v>0</v>
      </c>
      <c r="F676" s="144">
        <v>0</v>
      </c>
      <c r="G676" s="144">
        <v>0</v>
      </c>
      <c r="H676" s="154">
        <v>0</v>
      </c>
    </row>
    <row r="677" spans="1:8" ht="15.6" x14ac:dyDescent="0.3">
      <c r="A677" s="153" t="s">
        <v>415</v>
      </c>
      <c r="B677" s="144" t="str">
        <f t="shared" si="12"/>
        <v>0410</v>
      </c>
      <c r="C677" s="161" t="s">
        <v>416</v>
      </c>
      <c r="D677" s="144">
        <v>3619.1899999999996</v>
      </c>
      <c r="E677" s="144">
        <v>0</v>
      </c>
      <c r="F677" s="144">
        <v>3619.1899999999996</v>
      </c>
      <c r="G677" s="144">
        <v>0</v>
      </c>
      <c r="H677" s="154">
        <v>3619.1899999999996</v>
      </c>
    </row>
    <row r="678" spans="1:8" ht="15.6" x14ac:dyDescent="0.3">
      <c r="A678" s="153" t="s">
        <v>417</v>
      </c>
      <c r="B678" s="144" t="str">
        <f t="shared" si="12"/>
        <v>0519A</v>
      </c>
      <c r="C678" s="147" t="s">
        <v>418</v>
      </c>
      <c r="D678" s="144">
        <v>0</v>
      </c>
      <c r="E678" s="144">
        <v>0</v>
      </c>
      <c r="F678" s="144">
        <v>0</v>
      </c>
      <c r="G678" s="144">
        <v>0</v>
      </c>
      <c r="H678" s="154">
        <v>0</v>
      </c>
    </row>
    <row r="679" spans="1:8" ht="15.6" x14ac:dyDescent="0.3">
      <c r="A679" s="153" t="s">
        <v>419</v>
      </c>
      <c r="B679" s="144" t="str">
        <f t="shared" si="12"/>
        <v>0602A</v>
      </c>
      <c r="C679" s="161" t="s">
        <v>420</v>
      </c>
      <c r="D679" s="144">
        <v>0</v>
      </c>
      <c r="E679" s="144">
        <v>0</v>
      </c>
      <c r="F679" s="144">
        <v>0</v>
      </c>
      <c r="G679" s="144">
        <v>0</v>
      </c>
      <c r="H679" s="154">
        <v>0</v>
      </c>
    </row>
    <row r="680" spans="1:8" ht="15.6" x14ac:dyDescent="0.3">
      <c r="A680" s="153" t="s">
        <v>421</v>
      </c>
      <c r="B680" s="144" t="str">
        <f t="shared" si="12"/>
        <v>0719A</v>
      </c>
      <c r="C680" s="147" t="s">
        <v>422</v>
      </c>
      <c r="D680" s="144">
        <v>0</v>
      </c>
      <c r="E680" s="144">
        <v>0</v>
      </c>
      <c r="F680" s="144">
        <v>0</v>
      </c>
      <c r="G680" s="144">
        <v>0</v>
      </c>
      <c r="H680" s="154">
        <v>0</v>
      </c>
    </row>
    <row r="681" spans="1:8" ht="15.6" x14ac:dyDescent="0.3">
      <c r="A681" s="153" t="s">
        <v>423</v>
      </c>
      <c r="B681" s="144" t="str">
        <f t="shared" si="12"/>
        <v>0802A</v>
      </c>
      <c r="C681" s="147" t="s">
        <v>424</v>
      </c>
      <c r="D681" s="144">
        <v>0</v>
      </c>
      <c r="E681" s="144">
        <v>0</v>
      </c>
      <c r="F681" s="144">
        <v>0</v>
      </c>
      <c r="G681" s="144">
        <v>0</v>
      </c>
      <c r="H681" s="154">
        <v>0</v>
      </c>
    </row>
    <row r="682" spans="1:8" ht="15.6" x14ac:dyDescent="0.3">
      <c r="A682" s="153" t="s">
        <v>605</v>
      </c>
      <c r="B682" s="144" t="str">
        <f t="shared" si="12"/>
        <v>1010</v>
      </c>
      <c r="C682" s="162" t="s">
        <v>428</v>
      </c>
      <c r="D682" s="144">
        <v>0</v>
      </c>
      <c r="E682" s="144">
        <v>0</v>
      </c>
      <c r="F682" s="144">
        <v>0</v>
      </c>
      <c r="G682" s="144">
        <v>0</v>
      </c>
      <c r="H682" s="154">
        <v>0</v>
      </c>
    </row>
    <row r="683" spans="1:8" ht="15.6" x14ac:dyDescent="0.3">
      <c r="A683" s="153" t="s">
        <v>429</v>
      </c>
      <c r="B683" s="144" t="str">
        <f t="shared" si="12"/>
        <v>1206A</v>
      </c>
      <c r="C683" s="161" t="s">
        <v>430</v>
      </c>
      <c r="D683" s="144">
        <v>63995.4</v>
      </c>
      <c r="E683" s="144">
        <v>0</v>
      </c>
      <c r="F683" s="144">
        <v>63995.4</v>
      </c>
      <c r="G683" s="144">
        <v>0</v>
      </c>
      <c r="H683" s="154">
        <v>63995.4</v>
      </c>
    </row>
    <row r="684" spans="1:8" ht="15.6" x14ac:dyDescent="0.3">
      <c r="A684" s="153" t="s">
        <v>429</v>
      </c>
      <c r="B684" s="144" t="str">
        <f t="shared" si="12"/>
        <v>1236</v>
      </c>
      <c r="C684" s="161" t="s">
        <v>431</v>
      </c>
      <c r="D684" s="144">
        <v>88491.64</v>
      </c>
      <c r="E684" s="144">
        <v>0</v>
      </c>
      <c r="F684" s="144">
        <v>88491.64</v>
      </c>
      <c r="G684" s="144">
        <v>0</v>
      </c>
      <c r="H684" s="154">
        <v>88491.64</v>
      </c>
    </row>
    <row r="685" spans="1:8" ht="15.6" x14ac:dyDescent="0.3">
      <c r="A685" s="153" t="s">
        <v>432</v>
      </c>
      <c r="B685" s="144" t="str">
        <f t="shared" si="12"/>
        <v>1310</v>
      </c>
      <c r="C685" s="161" t="s">
        <v>433</v>
      </c>
      <c r="D685" s="144">
        <v>0</v>
      </c>
      <c r="E685" s="144">
        <v>0</v>
      </c>
      <c r="F685" s="144">
        <v>0</v>
      </c>
      <c r="G685" s="144">
        <v>0</v>
      </c>
      <c r="H685" s="154">
        <v>0</v>
      </c>
    </row>
    <row r="686" spans="1:8" ht="15.6" x14ac:dyDescent="0.3">
      <c r="A686" s="153" t="s">
        <v>21</v>
      </c>
      <c r="B686" s="144" t="str">
        <f t="shared" si="12"/>
        <v>1524A</v>
      </c>
      <c r="C686" s="161" t="s">
        <v>434</v>
      </c>
      <c r="D686" s="144">
        <v>63150</v>
      </c>
      <c r="E686" s="144">
        <v>0</v>
      </c>
      <c r="F686" s="144">
        <v>63150</v>
      </c>
      <c r="G686" s="144">
        <v>0</v>
      </c>
      <c r="H686" s="154">
        <v>63150</v>
      </c>
    </row>
    <row r="687" spans="1:8" ht="15.6" x14ac:dyDescent="0.3">
      <c r="A687" s="153" t="s">
        <v>284</v>
      </c>
      <c r="B687" s="144" t="str">
        <f t="shared" si="12"/>
        <v>1649</v>
      </c>
      <c r="C687" s="147" t="s">
        <v>435</v>
      </c>
      <c r="D687" s="144">
        <v>0</v>
      </c>
      <c r="E687" s="144">
        <v>0</v>
      </c>
      <c r="F687" s="144">
        <v>0</v>
      </c>
      <c r="G687" s="144">
        <v>0</v>
      </c>
      <c r="H687" s="154">
        <v>0</v>
      </c>
    </row>
    <row r="688" spans="1:8" ht="15.6" x14ac:dyDescent="0.3">
      <c r="A688" s="163" t="s">
        <v>436</v>
      </c>
      <c r="B688" s="144" t="str">
        <f t="shared" si="12"/>
        <v>1710</v>
      </c>
      <c r="C688" s="147" t="s">
        <v>437</v>
      </c>
      <c r="D688" s="144">
        <v>0</v>
      </c>
      <c r="E688" s="144">
        <v>0</v>
      </c>
      <c r="F688" s="144">
        <v>0</v>
      </c>
      <c r="G688" s="144">
        <v>0</v>
      </c>
      <c r="H688" s="154">
        <v>0</v>
      </c>
    </row>
    <row r="689" spans="1:8" ht="15.6" x14ac:dyDescent="0.3">
      <c r="A689" s="163" t="s">
        <v>329</v>
      </c>
      <c r="B689" s="144" t="str">
        <f t="shared" si="12"/>
        <v>1841</v>
      </c>
      <c r="C689" s="147" t="s">
        <v>439</v>
      </c>
      <c r="D689" s="144">
        <v>0</v>
      </c>
      <c r="E689" s="144">
        <v>0</v>
      </c>
      <c r="F689" s="144">
        <v>0</v>
      </c>
      <c r="G689" s="144">
        <v>0</v>
      </c>
      <c r="H689" s="154">
        <v>0</v>
      </c>
    </row>
    <row r="690" spans="1:8" ht="15.6" x14ac:dyDescent="0.3">
      <c r="A690" s="153" t="s">
        <v>440</v>
      </c>
      <c r="B690" s="144" t="str">
        <f t="shared" si="12"/>
        <v>2024A</v>
      </c>
      <c r="C690" s="147" t="s">
        <v>441</v>
      </c>
      <c r="D690" s="144">
        <v>0</v>
      </c>
      <c r="E690" s="144">
        <v>0</v>
      </c>
      <c r="F690" s="144">
        <v>0</v>
      </c>
      <c r="G690" s="144">
        <v>0</v>
      </c>
      <c r="H690" s="154">
        <v>0</v>
      </c>
    </row>
    <row r="691" spans="1:8" ht="15.6" x14ac:dyDescent="0.3">
      <c r="A691" s="153" t="s">
        <v>442</v>
      </c>
      <c r="B691" s="144" t="str">
        <f t="shared" si="12"/>
        <v>2124A</v>
      </c>
      <c r="C691" s="147" t="s">
        <v>443</v>
      </c>
      <c r="D691" s="144">
        <v>0</v>
      </c>
      <c r="E691" s="144">
        <v>0</v>
      </c>
      <c r="F691" s="144">
        <v>0</v>
      </c>
      <c r="G691" s="144">
        <v>0</v>
      </c>
      <c r="H691" s="154">
        <v>0</v>
      </c>
    </row>
    <row r="692" spans="1:8" ht="15.6" x14ac:dyDescent="0.3">
      <c r="A692" s="153" t="s">
        <v>444</v>
      </c>
      <c r="B692" s="144" t="str">
        <f t="shared" si="12"/>
        <v>2249</v>
      </c>
      <c r="C692" s="147" t="s">
        <v>445</v>
      </c>
      <c r="D692" s="144">
        <v>245058.80000000002</v>
      </c>
      <c r="E692" s="144">
        <v>0</v>
      </c>
      <c r="F692" s="144">
        <v>245058.80000000002</v>
      </c>
      <c r="G692" s="144">
        <v>0</v>
      </c>
      <c r="H692" s="154">
        <v>245058.80000000002</v>
      </c>
    </row>
    <row r="693" spans="1:8" ht="15.6" x14ac:dyDescent="0.3">
      <c r="A693" s="153" t="s">
        <v>446</v>
      </c>
      <c r="B693" s="144" t="str">
        <f t="shared" si="12"/>
        <v>2339</v>
      </c>
      <c r="C693" s="147" t="s">
        <v>447</v>
      </c>
      <c r="D693" s="144">
        <v>125.35000000000001</v>
      </c>
      <c r="E693" s="144">
        <v>0</v>
      </c>
      <c r="F693" s="144">
        <v>125.35000000000001</v>
      </c>
      <c r="G693" s="144">
        <v>0</v>
      </c>
      <c r="H693" s="154">
        <v>125.35000000000001</v>
      </c>
    </row>
    <row r="694" spans="1:8" ht="15.6" x14ac:dyDescent="0.3">
      <c r="A694" s="153" t="s">
        <v>448</v>
      </c>
      <c r="B694" s="144" t="str">
        <f t="shared" si="12"/>
        <v>2449</v>
      </c>
      <c r="C694" s="147" t="s">
        <v>449</v>
      </c>
      <c r="D694" s="144">
        <v>0</v>
      </c>
      <c r="E694" s="144">
        <v>0</v>
      </c>
      <c r="F694" s="144">
        <v>0</v>
      </c>
      <c r="G694" s="144">
        <v>0</v>
      </c>
      <c r="H694" s="154">
        <v>0</v>
      </c>
    </row>
    <row r="695" spans="1:8" ht="15.6" x14ac:dyDescent="0.3">
      <c r="A695" s="153" t="s">
        <v>450</v>
      </c>
      <c r="B695" s="144" t="str">
        <f t="shared" si="12"/>
        <v>2503A</v>
      </c>
      <c r="C695" s="161" t="s">
        <v>451</v>
      </c>
      <c r="D695" s="144">
        <v>0</v>
      </c>
      <c r="E695" s="144">
        <v>0</v>
      </c>
      <c r="F695" s="144">
        <v>0</v>
      </c>
      <c r="G695" s="144">
        <v>0</v>
      </c>
      <c r="H695" s="154">
        <v>0</v>
      </c>
    </row>
    <row r="696" spans="1:8" ht="15.6" x14ac:dyDescent="0.3">
      <c r="A696" s="153" t="s">
        <v>452</v>
      </c>
      <c r="B696" s="144" t="str">
        <f t="shared" si="12"/>
        <v>2604A</v>
      </c>
      <c r="C696" s="161" t="s">
        <v>453</v>
      </c>
      <c r="D696" s="144">
        <v>0</v>
      </c>
      <c r="E696" s="144">
        <v>0</v>
      </c>
      <c r="F696" s="144">
        <v>0</v>
      </c>
      <c r="G696" s="144">
        <v>0</v>
      </c>
      <c r="H696" s="154">
        <v>0</v>
      </c>
    </row>
    <row r="697" spans="1:8" ht="15.6" x14ac:dyDescent="0.3">
      <c r="A697" s="153" t="s">
        <v>454</v>
      </c>
      <c r="B697" s="144" t="str">
        <f t="shared" si="12"/>
        <v>2703A</v>
      </c>
      <c r="C697" s="147" t="s">
        <v>455</v>
      </c>
      <c r="D697" s="144">
        <v>1000756.3500000001</v>
      </c>
      <c r="E697" s="144">
        <v>0</v>
      </c>
      <c r="F697" s="144">
        <v>1000756.3500000001</v>
      </c>
      <c r="G697" s="144">
        <v>0</v>
      </c>
      <c r="H697" s="154">
        <v>1000756.3500000001</v>
      </c>
    </row>
    <row r="698" spans="1:8" ht="15.6" x14ac:dyDescent="0.3">
      <c r="A698" s="153" t="s">
        <v>456</v>
      </c>
      <c r="B698" s="144" t="str">
        <f t="shared" si="12"/>
        <v>2824A</v>
      </c>
      <c r="C698" s="147" t="s">
        <v>457</v>
      </c>
      <c r="D698" s="144">
        <v>0</v>
      </c>
      <c r="E698" s="144">
        <v>0</v>
      </c>
      <c r="F698" s="144">
        <v>0</v>
      </c>
      <c r="G698" s="144">
        <v>0</v>
      </c>
      <c r="H698" s="154">
        <v>0</v>
      </c>
    </row>
    <row r="699" spans="1:8" ht="15.6" x14ac:dyDescent="0.3">
      <c r="A699" s="153" t="s">
        <v>458</v>
      </c>
      <c r="B699" s="144" t="str">
        <f t="shared" si="12"/>
        <v>2934</v>
      </c>
      <c r="C699" s="161" t="s">
        <v>459</v>
      </c>
      <c r="D699" s="144">
        <v>274.02999999999997</v>
      </c>
      <c r="E699" s="144">
        <v>0</v>
      </c>
      <c r="F699" s="144">
        <v>274.02999999999997</v>
      </c>
      <c r="G699" s="144">
        <v>0</v>
      </c>
      <c r="H699" s="154">
        <v>274.02999999999997</v>
      </c>
    </row>
    <row r="700" spans="1:8" ht="15.6" x14ac:dyDescent="0.3">
      <c r="A700" s="153" t="s">
        <v>460</v>
      </c>
      <c r="B700" s="144" t="str">
        <f t="shared" si="12"/>
        <v>3049</v>
      </c>
      <c r="C700" s="161" t="s">
        <v>461</v>
      </c>
      <c r="D700" s="144">
        <v>0</v>
      </c>
      <c r="E700" s="144">
        <v>0</v>
      </c>
      <c r="F700" s="144">
        <v>0</v>
      </c>
      <c r="G700" s="144">
        <v>0</v>
      </c>
      <c r="H700" s="154">
        <v>0</v>
      </c>
    </row>
    <row r="701" spans="1:8" ht="15.6" x14ac:dyDescent="0.3">
      <c r="A701" s="153" t="s">
        <v>462</v>
      </c>
      <c r="B701" s="144" t="str">
        <f t="shared" si="12"/>
        <v>3215</v>
      </c>
      <c r="C701" s="147" t="s">
        <v>463</v>
      </c>
      <c r="D701" s="144">
        <v>0</v>
      </c>
      <c r="E701" s="144">
        <v>0</v>
      </c>
      <c r="F701" s="144">
        <v>0</v>
      </c>
      <c r="G701" s="144">
        <v>0</v>
      </c>
      <c r="H701" s="154">
        <v>0</v>
      </c>
    </row>
    <row r="702" spans="1:8" ht="15.6" x14ac:dyDescent="0.3">
      <c r="A702" s="153" t="s">
        <v>464</v>
      </c>
      <c r="B702" s="144" t="str">
        <f t="shared" si="12"/>
        <v>3303A</v>
      </c>
      <c r="C702" s="161" t="s">
        <v>465</v>
      </c>
      <c r="D702" s="144">
        <v>0</v>
      </c>
      <c r="E702" s="144">
        <v>0</v>
      </c>
      <c r="F702" s="144">
        <v>0</v>
      </c>
      <c r="G702" s="144">
        <v>0</v>
      </c>
      <c r="H702" s="154">
        <v>0</v>
      </c>
    </row>
    <row r="703" spans="1:8" ht="15.6" x14ac:dyDescent="0.3">
      <c r="A703" s="153" t="s">
        <v>466</v>
      </c>
      <c r="B703" s="144" t="str">
        <f t="shared" si="12"/>
        <v>3410</v>
      </c>
      <c r="C703" s="147" t="s">
        <v>467</v>
      </c>
      <c r="D703" s="144">
        <v>0</v>
      </c>
      <c r="E703" s="144">
        <v>0</v>
      </c>
      <c r="F703" s="144">
        <v>0</v>
      </c>
      <c r="G703" s="144">
        <v>0</v>
      </c>
      <c r="H703" s="154">
        <v>0</v>
      </c>
    </row>
    <row r="704" spans="1:8" ht="15.6" x14ac:dyDescent="0.3">
      <c r="A704" s="153" t="s">
        <v>468</v>
      </c>
      <c r="B704" s="144" t="str">
        <f t="shared" si="12"/>
        <v>3509A</v>
      </c>
      <c r="C704" s="147" t="s">
        <v>469</v>
      </c>
      <c r="D704" s="144">
        <v>54.08</v>
      </c>
      <c r="E704" s="144">
        <v>0</v>
      </c>
      <c r="F704" s="144">
        <v>54.08</v>
      </c>
      <c r="G704" s="144">
        <v>0</v>
      </c>
      <c r="H704" s="154">
        <v>54.08</v>
      </c>
    </row>
    <row r="705" spans="1:8" ht="15.6" x14ac:dyDescent="0.3">
      <c r="A705" s="153" t="s">
        <v>470</v>
      </c>
      <c r="B705" s="144" t="str">
        <f t="shared" si="12"/>
        <v>3611</v>
      </c>
      <c r="C705" s="147" t="s">
        <v>471</v>
      </c>
      <c r="D705" s="144">
        <v>294.72000000000003</v>
      </c>
      <c r="E705" s="144">
        <v>0</v>
      </c>
      <c r="F705" s="144">
        <v>294.72000000000003</v>
      </c>
      <c r="G705" s="144">
        <v>0</v>
      </c>
      <c r="H705" s="154">
        <v>294.72000000000003</v>
      </c>
    </row>
    <row r="706" spans="1:8" ht="15.6" x14ac:dyDescent="0.3">
      <c r="A706" s="153" t="s">
        <v>472</v>
      </c>
      <c r="B706" s="144" t="str">
        <f t="shared" si="12"/>
        <v>3730</v>
      </c>
      <c r="C706" s="147" t="s">
        <v>473</v>
      </c>
      <c r="D706" s="144">
        <v>0</v>
      </c>
      <c r="E706" s="144">
        <v>0</v>
      </c>
      <c r="F706" s="144">
        <v>0</v>
      </c>
      <c r="G706" s="144">
        <v>0</v>
      </c>
      <c r="H706" s="154">
        <v>0</v>
      </c>
    </row>
    <row r="707" spans="1:8" ht="15.6" x14ac:dyDescent="0.3">
      <c r="A707" s="153" t="s">
        <v>474</v>
      </c>
      <c r="B707" s="144" t="str">
        <f t="shared" si="12"/>
        <v>3831</v>
      </c>
      <c r="C707" s="147" t="s">
        <v>475</v>
      </c>
      <c r="D707" s="144">
        <v>0</v>
      </c>
      <c r="E707" s="144">
        <v>0</v>
      </c>
      <c r="F707" s="144">
        <v>0</v>
      </c>
      <c r="G707" s="144">
        <v>0</v>
      </c>
      <c r="H707" s="154">
        <v>0</v>
      </c>
    </row>
    <row r="708" spans="1:8" ht="15.6" x14ac:dyDescent="0.3">
      <c r="A708" s="153" t="s">
        <v>476</v>
      </c>
      <c r="B708" s="144" t="str">
        <f t="shared" si="12"/>
        <v>3909A</v>
      </c>
      <c r="C708" s="147" t="s">
        <v>477</v>
      </c>
      <c r="D708" s="144">
        <v>0</v>
      </c>
      <c r="E708" s="144">
        <v>0</v>
      </c>
      <c r="F708" s="144">
        <v>0</v>
      </c>
      <c r="G708" s="144">
        <v>0</v>
      </c>
      <c r="H708" s="154">
        <v>0</v>
      </c>
    </row>
    <row r="709" spans="1:8" ht="15.6" x14ac:dyDescent="0.3">
      <c r="A709" s="153" t="s">
        <v>478</v>
      </c>
      <c r="B709" s="144" t="str">
        <f t="shared" si="12"/>
        <v>4012</v>
      </c>
      <c r="C709" s="147" t="s">
        <v>479</v>
      </c>
      <c r="D709" s="144">
        <v>1454.01</v>
      </c>
      <c r="E709" s="144">
        <v>0</v>
      </c>
      <c r="F709" s="144">
        <v>1454.01</v>
      </c>
      <c r="G709" s="144">
        <v>0</v>
      </c>
      <c r="H709" s="154">
        <v>1454.01</v>
      </c>
    </row>
    <row r="710" spans="1:8" ht="15.6" x14ac:dyDescent="0.3">
      <c r="A710" s="153" t="s">
        <v>478</v>
      </c>
      <c r="B710" s="144" t="str">
        <f t="shared" si="12"/>
        <v>4033</v>
      </c>
      <c r="C710" s="147" t="s">
        <v>480</v>
      </c>
      <c r="D710" s="144">
        <v>124.31</v>
      </c>
      <c r="E710" s="144">
        <v>0</v>
      </c>
      <c r="F710" s="144">
        <v>124.31</v>
      </c>
      <c r="G710" s="144">
        <v>0</v>
      </c>
      <c r="H710" s="154">
        <v>124.31</v>
      </c>
    </row>
    <row r="711" spans="1:8" ht="15.6" x14ac:dyDescent="0.3">
      <c r="A711" s="153" t="s">
        <v>481</v>
      </c>
      <c r="B711" s="144" t="str">
        <f t="shared" si="12"/>
        <v>4110</v>
      </c>
      <c r="C711" s="161" t="s">
        <v>482</v>
      </c>
      <c r="D711" s="144">
        <v>1589.79</v>
      </c>
      <c r="E711" s="144">
        <v>0</v>
      </c>
      <c r="F711" s="144">
        <v>1589.79</v>
      </c>
      <c r="G711" s="144">
        <v>0</v>
      </c>
      <c r="H711" s="154">
        <v>1589.79</v>
      </c>
    </row>
    <row r="712" spans="1:8" ht="15.6" x14ac:dyDescent="0.3">
      <c r="A712" s="153" t="s">
        <v>481</v>
      </c>
      <c r="B712" s="144" t="str">
        <f t="shared" si="12"/>
        <v>4128</v>
      </c>
      <c r="C712" s="161" t="s">
        <v>483</v>
      </c>
      <c r="D712" s="144">
        <v>2177592.14</v>
      </c>
      <c r="E712" s="144">
        <v>0</v>
      </c>
      <c r="F712" s="144">
        <v>2177592.14</v>
      </c>
      <c r="G712" s="144">
        <v>0</v>
      </c>
      <c r="H712" s="154">
        <v>2177592.14</v>
      </c>
    </row>
    <row r="713" spans="1:8" ht="15.6" x14ac:dyDescent="0.3">
      <c r="A713" s="153" t="s">
        <v>481</v>
      </c>
      <c r="B713" s="144" t="str">
        <f t="shared" si="12"/>
        <v>4125</v>
      </c>
      <c r="C713" s="164" t="s">
        <v>484</v>
      </c>
      <c r="D713" s="144">
        <v>0</v>
      </c>
      <c r="E713" s="144">
        <v>0</v>
      </c>
      <c r="F713" s="144">
        <v>0</v>
      </c>
      <c r="G713" s="144">
        <v>0</v>
      </c>
      <c r="H713" s="154">
        <v>0</v>
      </c>
    </row>
    <row r="714" spans="1:8" ht="15.6" x14ac:dyDescent="0.3">
      <c r="A714" s="153" t="s">
        <v>485</v>
      </c>
      <c r="B714" s="144" t="str">
        <f t="shared" si="12"/>
        <v>4210</v>
      </c>
      <c r="C714" s="161" t="s">
        <v>486</v>
      </c>
      <c r="D714" s="144">
        <v>1284.5900000000001</v>
      </c>
      <c r="E714" s="144">
        <v>0</v>
      </c>
      <c r="F714" s="144">
        <v>1284.5900000000001</v>
      </c>
      <c r="G714" s="144">
        <v>0</v>
      </c>
      <c r="H714" s="154">
        <v>1284.5900000000001</v>
      </c>
    </row>
    <row r="715" spans="1:8" ht="15.6" x14ac:dyDescent="0.3">
      <c r="A715" s="153" t="s">
        <v>248</v>
      </c>
      <c r="B715" s="144" t="str">
        <f t="shared" si="12"/>
        <v>4316</v>
      </c>
      <c r="C715" s="161" t="s">
        <v>487</v>
      </c>
      <c r="D715" s="144">
        <v>1735833.8800000001</v>
      </c>
      <c r="E715" s="144">
        <v>0</v>
      </c>
      <c r="F715" s="144">
        <v>1735833.8800000001</v>
      </c>
      <c r="G715" s="144">
        <v>0</v>
      </c>
      <c r="H715" s="154">
        <v>1735833.8800000001</v>
      </c>
    </row>
    <row r="716" spans="1:8" ht="15.6" x14ac:dyDescent="0.3">
      <c r="A716" s="153" t="s">
        <v>248</v>
      </c>
      <c r="B716" s="144" t="str">
        <f t="shared" si="12"/>
        <v>4325</v>
      </c>
      <c r="C716" s="164" t="s">
        <v>488</v>
      </c>
      <c r="D716" s="144">
        <v>0</v>
      </c>
      <c r="E716" s="144">
        <v>0</v>
      </c>
      <c r="F716" s="144">
        <v>0</v>
      </c>
      <c r="G716" s="144">
        <v>0</v>
      </c>
      <c r="H716" s="154">
        <v>0</v>
      </c>
    </row>
    <row r="717" spans="1:8" ht="15.6" x14ac:dyDescent="0.3">
      <c r="A717" s="153" t="s">
        <v>489</v>
      </c>
      <c r="B717" s="144" t="str">
        <f t="shared" si="12"/>
        <v>4435</v>
      </c>
      <c r="C717" s="161" t="s">
        <v>490</v>
      </c>
      <c r="D717" s="144">
        <v>0</v>
      </c>
      <c r="E717" s="144">
        <v>0</v>
      </c>
      <c r="F717" s="144">
        <v>0</v>
      </c>
      <c r="G717" s="144">
        <v>0</v>
      </c>
      <c r="H717" s="154">
        <v>0</v>
      </c>
    </row>
    <row r="718" spans="1:8" ht="15.6" x14ac:dyDescent="0.3">
      <c r="A718" s="153" t="s">
        <v>491</v>
      </c>
      <c r="B718" s="144" t="str">
        <f t="shared" si="12"/>
        <v>4510</v>
      </c>
      <c r="C718" s="161" t="s">
        <v>492</v>
      </c>
      <c r="D718" s="144">
        <v>0</v>
      </c>
      <c r="E718" s="144">
        <v>0</v>
      </c>
      <c r="F718" s="144">
        <v>0</v>
      </c>
      <c r="G718" s="144">
        <v>0</v>
      </c>
      <c r="H718" s="154">
        <v>0</v>
      </c>
    </row>
    <row r="719" spans="1:8" ht="15.6" x14ac:dyDescent="0.3">
      <c r="A719" s="153" t="s">
        <v>493</v>
      </c>
      <c r="B719" s="144" t="str">
        <f t="shared" si="12"/>
        <v>4612</v>
      </c>
      <c r="C719" s="161" t="s">
        <v>494</v>
      </c>
      <c r="D719" s="144">
        <v>9514.119999999999</v>
      </c>
      <c r="E719" s="144">
        <v>0</v>
      </c>
      <c r="F719" s="144">
        <v>9514.119999999999</v>
      </c>
      <c r="G719" s="144">
        <v>0</v>
      </c>
      <c r="H719" s="154">
        <v>9514.119999999999</v>
      </c>
    </row>
    <row r="720" spans="1:8" ht="15.6" x14ac:dyDescent="0.3">
      <c r="A720" s="153" t="s">
        <v>495</v>
      </c>
      <c r="B720" s="144" t="str">
        <f t="shared" si="12"/>
        <v>4711</v>
      </c>
      <c r="C720" s="161" t="s">
        <v>496</v>
      </c>
      <c r="D720" s="144">
        <v>4148.47</v>
      </c>
      <c r="E720" s="144">
        <v>0</v>
      </c>
      <c r="F720" s="144">
        <v>4148.47</v>
      </c>
      <c r="G720" s="144">
        <v>0</v>
      </c>
      <c r="H720" s="154">
        <v>4148.47</v>
      </c>
    </row>
    <row r="721" spans="1:8" ht="15.6" x14ac:dyDescent="0.3">
      <c r="A721" s="153" t="s">
        <v>497</v>
      </c>
      <c r="B721" s="144" t="str">
        <f t="shared" si="12"/>
        <v>4815</v>
      </c>
      <c r="C721" s="161" t="s">
        <v>498</v>
      </c>
      <c r="D721" s="144">
        <v>4628.53</v>
      </c>
      <c r="E721" s="144">
        <v>0</v>
      </c>
      <c r="F721" s="144">
        <v>4628.53</v>
      </c>
      <c r="G721" s="144">
        <v>0</v>
      </c>
      <c r="H721" s="154">
        <v>4628.53</v>
      </c>
    </row>
    <row r="722" spans="1:8" ht="15.6" x14ac:dyDescent="0.3">
      <c r="A722" s="153" t="s">
        <v>499</v>
      </c>
      <c r="B722" s="144" t="str">
        <f t="shared" si="12"/>
        <v>4949</v>
      </c>
      <c r="C722" s="161" t="s">
        <v>500</v>
      </c>
      <c r="D722" s="144">
        <v>0</v>
      </c>
      <c r="E722" s="144">
        <v>0</v>
      </c>
      <c r="F722" s="144">
        <v>0</v>
      </c>
      <c r="G722" s="144">
        <v>0</v>
      </c>
      <c r="H722" s="154">
        <v>0</v>
      </c>
    </row>
    <row r="723" spans="1:8" ht="15.6" x14ac:dyDescent="0.3">
      <c r="A723" s="153" t="s">
        <v>501</v>
      </c>
      <c r="B723" s="144" t="str">
        <f t="shared" si="12"/>
        <v>5019A</v>
      </c>
      <c r="C723" s="161" t="s">
        <v>502</v>
      </c>
      <c r="D723" s="144">
        <v>0</v>
      </c>
      <c r="E723" s="144">
        <v>0</v>
      </c>
      <c r="F723" s="144">
        <v>0</v>
      </c>
      <c r="G723" s="144">
        <v>0</v>
      </c>
      <c r="H723" s="154">
        <v>0</v>
      </c>
    </row>
    <row r="724" spans="1:8" ht="15.6" x14ac:dyDescent="0.3">
      <c r="A724" s="153" t="s">
        <v>503</v>
      </c>
      <c r="B724" s="144" t="str">
        <f t="shared" si="12"/>
        <v>5119A</v>
      </c>
      <c r="C724" s="161" t="s">
        <v>504</v>
      </c>
      <c r="D724" s="144">
        <v>0</v>
      </c>
      <c r="E724" s="144">
        <v>0</v>
      </c>
      <c r="F724" s="144">
        <v>0</v>
      </c>
      <c r="G724" s="144">
        <v>0</v>
      </c>
      <c r="H724" s="154">
        <v>0</v>
      </c>
    </row>
    <row r="725" spans="1:8" ht="15.6" x14ac:dyDescent="0.3">
      <c r="A725" s="153" t="s">
        <v>505</v>
      </c>
      <c r="B725" s="144" t="str">
        <f t="shared" si="12"/>
        <v>5219A</v>
      </c>
      <c r="C725" s="161" t="s">
        <v>506</v>
      </c>
      <c r="D725" s="144">
        <v>0</v>
      </c>
      <c r="E725" s="144">
        <v>0</v>
      </c>
      <c r="F725" s="144">
        <v>0</v>
      </c>
      <c r="G725" s="144">
        <v>0</v>
      </c>
      <c r="H725" s="154">
        <v>0</v>
      </c>
    </row>
    <row r="726" spans="1:8" ht="15.6" x14ac:dyDescent="0.3">
      <c r="A726" s="153" t="s">
        <v>507</v>
      </c>
      <c r="B726" s="144" t="str">
        <f t="shared" si="12"/>
        <v>5319A</v>
      </c>
      <c r="C726" s="161" t="s">
        <v>508</v>
      </c>
      <c r="D726" s="144">
        <v>91.68</v>
      </c>
      <c r="E726" s="144">
        <v>0</v>
      </c>
      <c r="F726" s="144">
        <v>91.68</v>
      </c>
      <c r="G726" s="144">
        <v>0</v>
      </c>
      <c r="H726" s="154">
        <v>91.68</v>
      </c>
    </row>
    <row r="727" spans="1:8" ht="15.6" x14ac:dyDescent="0.3">
      <c r="A727" s="153" t="s">
        <v>270</v>
      </c>
      <c r="B727" s="144" t="str">
        <f t="shared" si="12"/>
        <v>5438</v>
      </c>
      <c r="C727" s="161" t="s">
        <v>509</v>
      </c>
      <c r="D727" s="144">
        <v>1624.1799999999998</v>
      </c>
      <c r="E727" s="144">
        <v>0</v>
      </c>
      <c r="F727" s="144">
        <v>1624.1799999999998</v>
      </c>
      <c r="G727" s="144">
        <v>0</v>
      </c>
      <c r="H727" s="154">
        <v>1624.1799999999998</v>
      </c>
    </row>
    <row r="728" spans="1:8" ht="15.6" x14ac:dyDescent="0.3">
      <c r="A728" s="153" t="s">
        <v>264</v>
      </c>
      <c r="B728" s="144" t="str">
        <f t="shared" si="12"/>
        <v>5526</v>
      </c>
      <c r="C728" s="161" t="s">
        <v>510</v>
      </c>
      <c r="D728" s="144">
        <v>170406.03999999998</v>
      </c>
      <c r="E728" s="144">
        <v>0</v>
      </c>
      <c r="F728" s="144">
        <v>170406.03999999998</v>
      </c>
      <c r="G728" s="144">
        <v>0</v>
      </c>
      <c r="H728" s="154">
        <v>170406.03999999998</v>
      </c>
    </row>
    <row r="729" spans="1:8" ht="15.6" x14ac:dyDescent="0.3">
      <c r="A729" s="153" t="s">
        <v>276</v>
      </c>
      <c r="B729" s="144" t="str">
        <f t="shared" si="12"/>
        <v>5719A</v>
      </c>
      <c r="C729" s="161" t="s">
        <v>511</v>
      </c>
      <c r="D729" s="144">
        <v>0</v>
      </c>
      <c r="E729" s="144">
        <v>0</v>
      </c>
      <c r="F729" s="144">
        <v>0</v>
      </c>
      <c r="G729" s="144">
        <v>0</v>
      </c>
      <c r="H729" s="154">
        <v>0</v>
      </c>
    </row>
    <row r="730" spans="1:8" ht="15.6" x14ac:dyDescent="0.3">
      <c r="A730" s="153" t="s">
        <v>512</v>
      </c>
      <c r="B730" s="144" t="str">
        <f t="shared" si="12"/>
        <v>5819A</v>
      </c>
      <c r="C730" s="161" t="s">
        <v>513</v>
      </c>
      <c r="D730" s="144">
        <v>3152967.23</v>
      </c>
      <c r="E730" s="144">
        <v>0</v>
      </c>
      <c r="F730" s="144">
        <v>3152967.23</v>
      </c>
      <c r="G730" s="144">
        <v>0</v>
      </c>
      <c r="H730" s="154">
        <v>3152967.23</v>
      </c>
    </row>
    <row r="731" spans="1:8" ht="15.6" x14ac:dyDescent="0.3">
      <c r="A731" s="153" t="s">
        <v>512</v>
      </c>
      <c r="B731" s="144" t="str">
        <f t="shared" si="12"/>
        <v>5829</v>
      </c>
      <c r="C731" s="161" t="s">
        <v>514</v>
      </c>
      <c r="D731" s="144">
        <v>0</v>
      </c>
      <c r="E731" s="144">
        <v>0</v>
      </c>
      <c r="F731" s="144">
        <v>0</v>
      </c>
      <c r="G731" s="144">
        <v>0</v>
      </c>
      <c r="H731" s="154">
        <v>0</v>
      </c>
    </row>
    <row r="732" spans="1:8" ht="15.6" x14ac:dyDescent="0.3">
      <c r="A732" s="153" t="s">
        <v>515</v>
      </c>
      <c r="B732" s="144" t="str">
        <f t="shared" si="12"/>
        <v>5919A</v>
      </c>
      <c r="C732" s="161" t="s">
        <v>516</v>
      </c>
      <c r="D732" s="144">
        <v>0</v>
      </c>
      <c r="E732" s="144">
        <v>0</v>
      </c>
      <c r="F732" s="144">
        <v>0</v>
      </c>
      <c r="G732" s="144">
        <v>0</v>
      </c>
      <c r="H732" s="154">
        <v>0</v>
      </c>
    </row>
    <row r="733" spans="1:8" ht="15.6" x14ac:dyDescent="0.3">
      <c r="A733" s="153" t="s">
        <v>274</v>
      </c>
      <c r="B733" s="144" t="str">
        <f t="shared" si="12"/>
        <v>6019A</v>
      </c>
      <c r="C733" s="147" t="s">
        <v>517</v>
      </c>
      <c r="D733" s="144">
        <v>0</v>
      </c>
      <c r="E733" s="144">
        <v>0</v>
      </c>
      <c r="F733" s="144">
        <v>0</v>
      </c>
      <c r="G733" s="144">
        <v>0</v>
      </c>
      <c r="H733" s="154">
        <v>0</v>
      </c>
    </row>
    <row r="734" spans="1:8" ht="15.6" x14ac:dyDescent="0.3">
      <c r="A734" s="153" t="s">
        <v>518</v>
      </c>
      <c r="B734" s="144" t="str">
        <f t="shared" si="12"/>
        <v>6119A</v>
      </c>
      <c r="C734" s="147" t="s">
        <v>519</v>
      </c>
      <c r="D734" s="144">
        <v>0</v>
      </c>
      <c r="E734" s="144">
        <v>0</v>
      </c>
      <c r="F734" s="144">
        <v>0</v>
      </c>
      <c r="G734" s="144">
        <v>0</v>
      </c>
      <c r="H734" s="154">
        <v>0</v>
      </c>
    </row>
    <row r="735" spans="1:8" ht="15.6" x14ac:dyDescent="0.3">
      <c r="A735" s="153" t="s">
        <v>520</v>
      </c>
      <c r="B735" s="144" t="str">
        <f t="shared" si="12"/>
        <v>6249</v>
      </c>
      <c r="C735" s="161" t="s">
        <v>521</v>
      </c>
      <c r="D735" s="144">
        <v>10433.69</v>
      </c>
      <c r="E735" s="144">
        <v>0</v>
      </c>
      <c r="F735" s="144">
        <v>10433.69</v>
      </c>
      <c r="G735" s="144">
        <v>0</v>
      </c>
      <c r="H735" s="154">
        <v>10433.69</v>
      </c>
    </row>
    <row r="736" spans="1:8" ht="15.6" x14ac:dyDescent="0.3">
      <c r="A736" s="153" t="s">
        <v>522</v>
      </c>
      <c r="B736" s="144" t="str">
        <f t="shared" si="12"/>
        <v>6329</v>
      </c>
      <c r="C736" s="161" t="s">
        <v>523</v>
      </c>
      <c r="D736" s="144">
        <v>7739</v>
      </c>
      <c r="E736" s="144">
        <v>0</v>
      </c>
      <c r="F736" s="144">
        <v>7739</v>
      </c>
      <c r="G736" s="144">
        <v>0</v>
      </c>
      <c r="H736" s="154">
        <v>7739</v>
      </c>
    </row>
    <row r="737" spans="1:8" ht="15.6" x14ac:dyDescent="0.3">
      <c r="A737" s="153" t="s">
        <v>524</v>
      </c>
      <c r="B737" s="144" t="str">
        <f t="shared" si="12"/>
        <v>6407</v>
      </c>
      <c r="C737" s="161" t="s">
        <v>525</v>
      </c>
      <c r="D737" s="144">
        <v>81.84</v>
      </c>
      <c r="E737" s="144">
        <v>0</v>
      </c>
      <c r="F737" s="144">
        <v>81.84</v>
      </c>
      <c r="G737" s="144">
        <v>0</v>
      </c>
      <c r="H737" s="154">
        <v>81.84</v>
      </c>
    </row>
    <row r="738" spans="1:8" ht="15.6" x14ac:dyDescent="0.3">
      <c r="A738" s="153" t="s">
        <v>526</v>
      </c>
      <c r="B738" s="144" t="str">
        <f t="shared" ref="B738:B768" si="13">C738</f>
        <v>6519A</v>
      </c>
      <c r="C738" s="161" t="s">
        <v>527</v>
      </c>
      <c r="D738" s="144">
        <v>0</v>
      </c>
      <c r="E738" s="144">
        <v>0</v>
      </c>
      <c r="F738" s="144">
        <v>0</v>
      </c>
      <c r="G738" s="144">
        <v>0</v>
      </c>
      <c r="H738" s="154">
        <v>0</v>
      </c>
    </row>
    <row r="739" spans="1:8" ht="15.6" x14ac:dyDescent="0.3">
      <c r="A739" s="153" t="s">
        <v>528</v>
      </c>
      <c r="B739" s="144" t="str">
        <f t="shared" si="13"/>
        <v>6619A</v>
      </c>
      <c r="C739" s="161" t="s">
        <v>529</v>
      </c>
      <c r="D739" s="144">
        <v>0</v>
      </c>
      <c r="E739" s="144">
        <v>0</v>
      </c>
      <c r="F739" s="144">
        <v>0</v>
      </c>
      <c r="G739" s="144">
        <v>0</v>
      </c>
      <c r="H739" s="154">
        <v>0</v>
      </c>
    </row>
    <row r="740" spans="1:8" ht="15.6" x14ac:dyDescent="0.3">
      <c r="A740" s="153" t="s">
        <v>530</v>
      </c>
      <c r="B740" s="144" t="str">
        <f t="shared" si="13"/>
        <v>6709A</v>
      </c>
      <c r="C740" s="161" t="s">
        <v>531</v>
      </c>
      <c r="D740" s="144">
        <v>661.44</v>
      </c>
      <c r="E740" s="144">
        <v>0</v>
      </c>
      <c r="F740" s="144">
        <v>661.44</v>
      </c>
      <c r="G740" s="144">
        <v>0</v>
      </c>
      <c r="H740" s="154">
        <v>661.44</v>
      </c>
    </row>
    <row r="741" spans="1:8" ht="15.6" x14ac:dyDescent="0.3">
      <c r="A741" s="153" t="s">
        <v>530</v>
      </c>
      <c r="B741" s="144" t="str">
        <f t="shared" si="13"/>
        <v>6733</v>
      </c>
      <c r="C741" s="161" t="s">
        <v>532</v>
      </c>
      <c r="D741" s="144">
        <v>0</v>
      </c>
      <c r="E741" s="144">
        <v>0</v>
      </c>
      <c r="F741" s="144">
        <v>0</v>
      </c>
      <c r="G741" s="144">
        <v>0</v>
      </c>
      <c r="H741" s="154">
        <v>0</v>
      </c>
    </row>
    <row r="742" spans="1:8" ht="15.6" x14ac:dyDescent="0.3">
      <c r="A742" s="153" t="s">
        <v>533</v>
      </c>
      <c r="B742" s="144" t="str">
        <f t="shared" si="13"/>
        <v>6840</v>
      </c>
      <c r="C742" s="164" t="s">
        <v>534</v>
      </c>
      <c r="D742" s="144">
        <v>0</v>
      </c>
      <c r="E742" s="144">
        <v>0</v>
      </c>
      <c r="F742" s="144">
        <v>0</v>
      </c>
      <c r="G742" s="144">
        <v>0</v>
      </c>
      <c r="H742" s="154">
        <v>0</v>
      </c>
    </row>
    <row r="743" spans="1:8" ht="15.6" x14ac:dyDescent="0.3">
      <c r="A743" s="153" t="s">
        <v>535</v>
      </c>
      <c r="B743" s="144" t="str">
        <f t="shared" si="13"/>
        <v>7208</v>
      </c>
      <c r="C743" s="161" t="s">
        <v>536</v>
      </c>
      <c r="D743" s="144">
        <v>820.5</v>
      </c>
      <c r="E743" s="144">
        <v>0</v>
      </c>
      <c r="F743" s="144">
        <v>820.5</v>
      </c>
      <c r="G743" s="144">
        <v>0</v>
      </c>
      <c r="H743" s="154">
        <v>820.5</v>
      </c>
    </row>
    <row r="744" spans="1:8" ht="15.6" x14ac:dyDescent="0.3">
      <c r="A744" s="153" t="s">
        <v>347</v>
      </c>
      <c r="B744" s="144" t="str">
        <f t="shared" si="13"/>
        <v>7305A</v>
      </c>
      <c r="C744" s="161" t="s">
        <v>537</v>
      </c>
      <c r="D744" s="144">
        <v>0</v>
      </c>
      <c r="E744" s="144">
        <v>0</v>
      </c>
      <c r="F744" s="144">
        <v>0</v>
      </c>
      <c r="G744" s="144">
        <v>0</v>
      </c>
      <c r="H744" s="154">
        <v>0</v>
      </c>
    </row>
    <row r="745" spans="1:8" ht="15.6" x14ac:dyDescent="0.3">
      <c r="A745" s="153" t="s">
        <v>538</v>
      </c>
      <c r="B745" s="144" t="str">
        <f t="shared" si="13"/>
        <v>7405A</v>
      </c>
      <c r="C745" s="161" t="s">
        <v>539</v>
      </c>
      <c r="D745" s="144">
        <v>103535.70000000001</v>
      </c>
      <c r="E745" s="144">
        <v>0</v>
      </c>
      <c r="F745" s="144">
        <v>103535.70000000001</v>
      </c>
      <c r="G745" s="144">
        <v>0</v>
      </c>
      <c r="H745" s="154">
        <v>103535.70000000001</v>
      </c>
    </row>
    <row r="746" spans="1:8" ht="15.6" x14ac:dyDescent="0.3">
      <c r="A746" s="153" t="s">
        <v>538</v>
      </c>
      <c r="B746" s="144" t="str">
        <f t="shared" si="13"/>
        <v>7425</v>
      </c>
      <c r="C746" s="164" t="s">
        <v>540</v>
      </c>
      <c r="D746" s="144">
        <v>0</v>
      </c>
      <c r="E746" s="144">
        <v>0</v>
      </c>
      <c r="F746" s="144">
        <v>0</v>
      </c>
      <c r="G746" s="144">
        <v>0</v>
      </c>
      <c r="H746" s="154">
        <v>0</v>
      </c>
    </row>
    <row r="747" spans="1:8" ht="15.6" x14ac:dyDescent="0.3">
      <c r="A747" s="153" t="s">
        <v>541</v>
      </c>
      <c r="B747" s="144" t="str">
        <f t="shared" si="13"/>
        <v>7538</v>
      </c>
      <c r="C747" s="147" t="s">
        <v>542</v>
      </c>
      <c r="D747" s="144">
        <v>5066.18</v>
      </c>
      <c r="E747" s="144">
        <v>0</v>
      </c>
      <c r="F747" s="144">
        <v>5066.18</v>
      </c>
      <c r="G747" s="144">
        <v>0</v>
      </c>
      <c r="H747" s="154">
        <v>5066.18</v>
      </c>
    </row>
    <row r="748" spans="1:8" ht="15.6" x14ac:dyDescent="0.3">
      <c r="A748" s="153" t="s">
        <v>541</v>
      </c>
      <c r="B748" s="144" t="str">
        <f t="shared" si="13"/>
        <v>7525</v>
      </c>
      <c r="C748" s="162" t="s">
        <v>543</v>
      </c>
      <c r="D748" s="144">
        <v>0</v>
      </c>
      <c r="E748" s="144">
        <v>0</v>
      </c>
      <c r="F748" s="144">
        <v>0</v>
      </c>
      <c r="G748" s="144">
        <v>0</v>
      </c>
      <c r="H748" s="154">
        <v>0</v>
      </c>
    </row>
    <row r="749" spans="1:8" ht="15.6" x14ac:dyDescent="0.3">
      <c r="A749" s="153" t="s">
        <v>544</v>
      </c>
      <c r="B749" s="144" t="str">
        <f t="shared" si="13"/>
        <v>7932</v>
      </c>
      <c r="C749" s="161" t="s">
        <v>545</v>
      </c>
      <c r="D749" s="144">
        <v>0</v>
      </c>
      <c r="E749" s="144">
        <v>0</v>
      </c>
      <c r="F749" s="144">
        <v>0</v>
      </c>
      <c r="G749" s="144">
        <v>0</v>
      </c>
      <c r="H749" s="154">
        <v>0</v>
      </c>
    </row>
    <row r="750" spans="1:8" ht="15.6" x14ac:dyDescent="0.3">
      <c r="A750" s="153" t="s">
        <v>548</v>
      </c>
      <c r="B750" s="144" t="str">
        <f t="shared" si="13"/>
        <v>8132</v>
      </c>
      <c r="C750" s="161" t="s">
        <v>549</v>
      </c>
      <c r="D750" s="144">
        <v>0</v>
      </c>
      <c r="E750" s="144">
        <v>0</v>
      </c>
      <c r="F750" s="144">
        <v>0</v>
      </c>
      <c r="G750" s="144">
        <v>0</v>
      </c>
      <c r="H750" s="154">
        <v>0</v>
      </c>
    </row>
    <row r="751" spans="1:8" ht="15.6" x14ac:dyDescent="0.3">
      <c r="A751" s="153" t="s">
        <v>333</v>
      </c>
      <c r="B751" s="144" t="str">
        <f t="shared" si="13"/>
        <v>8440</v>
      </c>
      <c r="C751" s="161" t="s">
        <v>552</v>
      </c>
      <c r="D751" s="144">
        <v>0</v>
      </c>
      <c r="E751" s="144">
        <v>0</v>
      </c>
      <c r="F751" s="144">
        <v>0</v>
      </c>
      <c r="G751" s="144">
        <v>0</v>
      </c>
      <c r="H751" s="154">
        <v>0</v>
      </c>
    </row>
    <row r="752" spans="1:8" ht="15.6" x14ac:dyDescent="0.3">
      <c r="A752" s="153" t="s">
        <v>553</v>
      </c>
      <c r="B752" s="144" t="str">
        <f t="shared" si="13"/>
        <v>8809A</v>
      </c>
      <c r="C752" s="161" t="s">
        <v>554</v>
      </c>
      <c r="D752" s="144">
        <v>401.65</v>
      </c>
      <c r="E752" s="144">
        <v>0</v>
      </c>
      <c r="F752" s="144">
        <v>401.65</v>
      </c>
      <c r="G752" s="144">
        <v>0</v>
      </c>
      <c r="H752" s="154">
        <v>401.65</v>
      </c>
    </row>
    <row r="753" spans="1:8" ht="15.6" x14ac:dyDescent="0.3">
      <c r="A753" s="153" t="s">
        <v>555</v>
      </c>
      <c r="B753" s="144" t="str">
        <f t="shared" si="13"/>
        <v>9040</v>
      </c>
      <c r="C753" s="147" t="s">
        <v>556</v>
      </c>
      <c r="D753" s="144">
        <v>0</v>
      </c>
      <c r="E753" s="144">
        <v>0</v>
      </c>
      <c r="F753" s="144">
        <v>0</v>
      </c>
      <c r="G753" s="144">
        <v>0</v>
      </c>
      <c r="H753" s="154">
        <v>0</v>
      </c>
    </row>
    <row r="754" spans="1:8" ht="15.6" x14ac:dyDescent="0.3">
      <c r="A754" s="153" t="s">
        <v>557</v>
      </c>
      <c r="B754" s="144" t="str">
        <f t="shared" si="13"/>
        <v>9201A</v>
      </c>
      <c r="C754" s="147" t="s">
        <v>558</v>
      </c>
      <c r="D754" s="144">
        <v>0</v>
      </c>
      <c r="E754" s="144">
        <v>0</v>
      </c>
      <c r="F754" s="144">
        <v>0</v>
      </c>
      <c r="G754" s="144">
        <v>0</v>
      </c>
      <c r="H754" s="154">
        <v>0</v>
      </c>
    </row>
    <row r="755" spans="1:8" ht="15.6" x14ac:dyDescent="0.3">
      <c r="A755" s="153" t="s">
        <v>559</v>
      </c>
      <c r="B755" s="144" t="str">
        <f t="shared" si="13"/>
        <v>9301A</v>
      </c>
      <c r="C755" s="147" t="s">
        <v>560</v>
      </c>
      <c r="D755" s="144">
        <v>41277.72</v>
      </c>
      <c r="E755" s="144">
        <v>0</v>
      </c>
      <c r="F755" s="144">
        <v>41277.72</v>
      </c>
      <c r="G755" s="144">
        <v>0</v>
      </c>
      <c r="H755" s="154">
        <v>41277.72</v>
      </c>
    </row>
    <row r="756" spans="1:8" ht="15.6" x14ac:dyDescent="0.3">
      <c r="A756" s="153" t="s">
        <v>561</v>
      </c>
      <c r="B756" s="144" t="str">
        <f t="shared" si="13"/>
        <v>9449</v>
      </c>
      <c r="C756" s="147" t="s">
        <v>562</v>
      </c>
      <c r="D756" s="144">
        <v>703.43000000000006</v>
      </c>
      <c r="E756" s="144">
        <v>0</v>
      </c>
      <c r="F756" s="144">
        <v>703.43000000000006</v>
      </c>
      <c r="G756" s="144">
        <v>0</v>
      </c>
      <c r="H756" s="154">
        <v>703.43000000000006</v>
      </c>
    </row>
    <row r="757" spans="1:8" ht="15.6" x14ac:dyDescent="0.3">
      <c r="A757" s="153" t="s">
        <v>563</v>
      </c>
      <c r="B757" s="144" t="str">
        <f t="shared" si="13"/>
        <v>9618A</v>
      </c>
      <c r="C757" s="147" t="s">
        <v>564</v>
      </c>
      <c r="D757" s="144">
        <v>0</v>
      </c>
      <c r="E757" s="144">
        <v>0</v>
      </c>
      <c r="F757" s="144">
        <v>0</v>
      </c>
      <c r="G757" s="144">
        <v>0</v>
      </c>
      <c r="H757" s="154">
        <v>0</v>
      </c>
    </row>
    <row r="758" spans="1:8" ht="15.6" x14ac:dyDescent="0.3">
      <c r="A758" s="153" t="s">
        <v>566</v>
      </c>
      <c r="B758" s="144" t="str">
        <f t="shared" si="13"/>
        <v>9818A</v>
      </c>
      <c r="C758" s="162" t="s">
        <v>565</v>
      </c>
      <c r="D758" s="144">
        <v>262242019.83000001</v>
      </c>
      <c r="E758" s="144">
        <v>-12788873.969999999</v>
      </c>
      <c r="F758" s="144">
        <v>249453145.86000001</v>
      </c>
      <c r="G758" s="144">
        <v>0</v>
      </c>
      <c r="H758" s="154">
        <v>249453145.86000001</v>
      </c>
    </row>
    <row r="759" spans="1:8" ht="15.6" x14ac:dyDescent="0.3">
      <c r="A759" s="153" t="s">
        <v>607</v>
      </c>
      <c r="B759" s="144" t="str">
        <f t="shared" si="13"/>
        <v>9818A1</v>
      </c>
      <c r="C759" s="162" t="s">
        <v>608</v>
      </c>
      <c r="D759" s="144"/>
      <c r="E759" s="144">
        <v>0</v>
      </c>
      <c r="F759" s="144">
        <v>0</v>
      </c>
      <c r="G759" s="144">
        <v>0</v>
      </c>
      <c r="H759" s="154">
        <v>0</v>
      </c>
    </row>
    <row r="760" spans="1:8" ht="15.6" x14ac:dyDescent="0.3">
      <c r="A760" s="153" t="s">
        <v>609</v>
      </c>
      <c r="B760" s="144" t="str">
        <f t="shared" si="13"/>
        <v>9818A2</v>
      </c>
      <c r="C760" s="162" t="s">
        <v>610</v>
      </c>
      <c r="D760" s="144"/>
      <c r="E760" s="144">
        <v>0</v>
      </c>
      <c r="F760" s="144">
        <v>0</v>
      </c>
      <c r="G760" s="144">
        <v>0</v>
      </c>
      <c r="H760" s="154">
        <v>0</v>
      </c>
    </row>
    <row r="761" spans="1:8" ht="15.6" x14ac:dyDescent="0.3">
      <c r="A761" s="153" t="s">
        <v>567</v>
      </c>
      <c r="B761" s="144" t="str">
        <f t="shared" si="13"/>
        <v>BB49</v>
      </c>
      <c r="C761" s="147" t="s">
        <v>568</v>
      </c>
      <c r="D761" s="144">
        <v>0</v>
      </c>
      <c r="E761" s="144">
        <v>0</v>
      </c>
      <c r="F761" s="144">
        <v>0</v>
      </c>
      <c r="G761" s="144">
        <v>0</v>
      </c>
      <c r="H761" s="154">
        <v>0</v>
      </c>
    </row>
    <row r="762" spans="1:8" ht="15.6" x14ac:dyDescent="0.3">
      <c r="A762" s="153" t="s">
        <v>569</v>
      </c>
      <c r="B762" s="144" t="str">
        <f t="shared" si="13"/>
        <v>AA</v>
      </c>
      <c r="C762" s="145" t="s">
        <v>570</v>
      </c>
      <c r="D762" s="144"/>
      <c r="E762" s="144">
        <v>0</v>
      </c>
      <c r="F762" s="144">
        <v>0</v>
      </c>
      <c r="G762" s="144">
        <v>0</v>
      </c>
      <c r="H762" s="154">
        <v>0</v>
      </c>
    </row>
    <row r="763" spans="1:8" ht="15.6" x14ac:dyDescent="0.3">
      <c r="A763" s="153" t="s">
        <v>571</v>
      </c>
      <c r="B763" s="144" t="str">
        <f t="shared" si="13"/>
        <v>BB</v>
      </c>
      <c r="C763" s="145" t="s">
        <v>587</v>
      </c>
      <c r="D763" s="144"/>
      <c r="E763" s="144">
        <v>0</v>
      </c>
      <c r="F763" s="144">
        <v>0</v>
      </c>
      <c r="G763" s="144">
        <v>0</v>
      </c>
      <c r="H763" s="154">
        <v>0</v>
      </c>
    </row>
    <row r="764" spans="1:8" ht="15.6" x14ac:dyDescent="0.3">
      <c r="A764" s="153" t="s">
        <v>572</v>
      </c>
      <c r="B764" s="144" t="str">
        <f t="shared" si="13"/>
        <v>CC</v>
      </c>
      <c r="C764" s="145" t="s">
        <v>588</v>
      </c>
      <c r="D764" s="144"/>
      <c r="E764" s="144">
        <v>0</v>
      </c>
      <c r="F764" s="144">
        <v>0</v>
      </c>
      <c r="G764" s="144">
        <v>0</v>
      </c>
      <c r="H764" s="154">
        <v>0</v>
      </c>
    </row>
    <row r="765" spans="1:8" ht="15.6" x14ac:dyDescent="0.3">
      <c r="A765" s="153" t="s">
        <v>299</v>
      </c>
      <c r="B765" s="144" t="str">
        <f t="shared" si="13"/>
        <v>DD</v>
      </c>
      <c r="C765" s="145" t="s">
        <v>589</v>
      </c>
      <c r="D765" s="144"/>
      <c r="E765" s="144">
        <v>0</v>
      </c>
      <c r="F765" s="144">
        <v>0</v>
      </c>
      <c r="G765" s="144">
        <v>0</v>
      </c>
      <c r="H765" s="154">
        <v>0</v>
      </c>
    </row>
    <row r="766" spans="1:8" ht="15.6" x14ac:dyDescent="0.3">
      <c r="A766" s="153" t="s">
        <v>300</v>
      </c>
      <c r="B766" s="144" t="str">
        <f t="shared" si="13"/>
        <v>QQ</v>
      </c>
      <c r="C766" s="147" t="s">
        <v>573</v>
      </c>
      <c r="D766" s="144"/>
      <c r="E766" s="144">
        <v>0</v>
      </c>
      <c r="F766" s="144">
        <v>0</v>
      </c>
      <c r="G766" s="144">
        <v>0</v>
      </c>
      <c r="H766" s="154">
        <v>0</v>
      </c>
    </row>
    <row r="767" spans="1:8" ht="15.6" x14ac:dyDescent="0.3">
      <c r="A767" s="153" t="s">
        <v>574</v>
      </c>
      <c r="B767" s="144" t="str">
        <f t="shared" si="13"/>
        <v>EE</v>
      </c>
      <c r="C767" s="145" t="s">
        <v>590</v>
      </c>
      <c r="D767" s="144"/>
      <c r="E767" s="144">
        <v>0</v>
      </c>
      <c r="F767" s="144">
        <v>0</v>
      </c>
      <c r="G767" s="144">
        <v>0</v>
      </c>
      <c r="H767" s="154">
        <v>0</v>
      </c>
    </row>
    <row r="768" spans="1:8" ht="15.6" x14ac:dyDescent="0.3">
      <c r="A768" s="153" t="s">
        <v>575</v>
      </c>
      <c r="B768" s="144" t="str">
        <f t="shared" si="13"/>
        <v>RB</v>
      </c>
      <c r="C768" s="145" t="s">
        <v>576</v>
      </c>
      <c r="D768" s="144"/>
      <c r="E768" s="144">
        <v>0</v>
      </c>
      <c r="F768" s="144">
        <v>0</v>
      </c>
      <c r="G768" s="144">
        <v>0</v>
      </c>
      <c r="H768" s="154">
        <v>0</v>
      </c>
    </row>
    <row r="769" spans="1:8" ht="15.6" x14ac:dyDescent="0.3">
      <c r="A769" s="153"/>
      <c r="B769" s="144"/>
      <c r="C769" s="158"/>
      <c r="D769" s="148" t="s">
        <v>577</v>
      </c>
      <c r="E769" s="148" t="s">
        <v>577</v>
      </c>
      <c r="F769" s="148" t="s">
        <v>577</v>
      </c>
      <c r="G769" s="148" t="s">
        <v>577</v>
      </c>
      <c r="H769" s="166" t="s">
        <v>577</v>
      </c>
    </row>
    <row r="770" spans="1:8" ht="15.6" x14ac:dyDescent="0.3">
      <c r="A770" s="153" t="s">
        <v>578</v>
      </c>
      <c r="B770" s="144"/>
      <c r="C770" s="158"/>
      <c r="D770" s="144">
        <v>271788291.66000003</v>
      </c>
      <c r="E770" s="144">
        <v>-12788873.969999999</v>
      </c>
      <c r="F770" s="144">
        <v>258999417.69</v>
      </c>
      <c r="G770" s="144">
        <v>0</v>
      </c>
      <c r="H770" s="154">
        <v>258999417.69</v>
      </c>
    </row>
    <row r="771" spans="1:8" ht="15.6" x14ac:dyDescent="0.3">
      <c r="A771" s="153"/>
      <c r="B771" s="144"/>
      <c r="C771" s="144"/>
      <c r="D771" s="148" t="s">
        <v>397</v>
      </c>
      <c r="E771" s="148" t="s">
        <v>397</v>
      </c>
      <c r="F771" s="148" t="s">
        <v>397</v>
      </c>
      <c r="G771" s="148" t="s">
        <v>397</v>
      </c>
      <c r="H771" s="166" t="s">
        <v>397</v>
      </c>
    </row>
    <row r="772" spans="1:8" ht="15.6" x14ac:dyDescent="0.3">
      <c r="A772" s="153"/>
      <c r="B772" s="144"/>
      <c r="C772" s="144"/>
      <c r="D772" s="144"/>
      <c r="E772" s="144"/>
      <c r="F772" s="144"/>
      <c r="G772" s="144"/>
      <c r="H772" s="154"/>
    </row>
    <row r="773" spans="1:8" ht="16.2" thickBot="1" x14ac:dyDescent="0.35">
      <c r="A773" s="167"/>
      <c r="B773" s="168"/>
      <c r="C773" s="168"/>
      <c r="D773" s="168"/>
      <c r="E773" s="168"/>
      <c r="F773" s="168"/>
      <c r="G773" s="168"/>
      <c r="H773" s="169">
        <v>9546271.8299999833</v>
      </c>
    </row>
    <row r="774" spans="1:8" ht="15.6" x14ac:dyDescent="0.3">
      <c r="A774" s="144"/>
      <c r="B774" s="144"/>
      <c r="C774" s="144"/>
      <c r="D774" s="144"/>
      <c r="E774" s="144"/>
      <c r="F774" s="144"/>
      <c r="G774" s="144"/>
      <c r="H774" s="144"/>
    </row>
    <row r="775" spans="1:8" ht="16.2" thickBot="1" x14ac:dyDescent="0.35">
      <c r="A775" s="144"/>
      <c r="B775" s="144"/>
      <c r="C775" s="144"/>
      <c r="D775" s="144"/>
      <c r="E775" s="144"/>
      <c r="F775" s="144"/>
      <c r="G775" s="144"/>
      <c r="H775" s="144"/>
    </row>
    <row r="776" spans="1:8" ht="15.6" x14ac:dyDescent="0.3">
      <c r="A776" s="150"/>
      <c r="B776" s="151"/>
      <c r="C776" s="151"/>
      <c r="D776" s="151" t="s">
        <v>394</v>
      </c>
      <c r="E776" s="151"/>
      <c r="F776" s="151"/>
      <c r="G776" s="151"/>
      <c r="H776" s="152"/>
    </row>
    <row r="777" spans="1:8" ht="15.6" x14ac:dyDescent="0.3">
      <c r="A777" s="153"/>
      <c r="B777" s="144"/>
      <c r="C777" s="144"/>
      <c r="D777" s="144" t="s">
        <v>580</v>
      </c>
      <c r="E777" s="144"/>
      <c r="F777" s="144"/>
      <c r="G777" s="144"/>
      <c r="H777" s="154"/>
    </row>
    <row r="778" spans="1:8" ht="15.6" x14ac:dyDescent="0.3">
      <c r="A778" s="153" t="s">
        <v>597</v>
      </c>
      <c r="B778" s="144"/>
      <c r="C778" s="144"/>
      <c r="D778" s="144"/>
      <c r="E778" s="149" t="s">
        <v>604</v>
      </c>
      <c r="F778" s="144"/>
      <c r="G778" s="144"/>
      <c r="H778" s="154"/>
    </row>
    <row r="779" spans="1:8" ht="15.6" x14ac:dyDescent="0.3">
      <c r="A779" s="155" t="s">
        <v>397</v>
      </c>
      <c r="B779" s="148"/>
      <c r="C779" s="156" t="s">
        <v>397</v>
      </c>
      <c r="D779" s="156" t="s">
        <v>397</v>
      </c>
      <c r="E779" s="156" t="s">
        <v>397</v>
      </c>
      <c r="F779" s="156" t="s">
        <v>397</v>
      </c>
      <c r="G779" s="156" t="s">
        <v>397</v>
      </c>
      <c r="H779" s="157" t="s">
        <v>397</v>
      </c>
    </row>
    <row r="780" spans="1:8" ht="15.6" x14ac:dyDescent="0.3">
      <c r="A780" s="153" t="s">
        <v>398</v>
      </c>
      <c r="B780" s="144"/>
      <c r="C780" s="158"/>
      <c r="D780" s="146" t="s">
        <v>185</v>
      </c>
      <c r="E780" s="146" t="s">
        <v>185</v>
      </c>
      <c r="F780" s="146" t="s">
        <v>399</v>
      </c>
      <c r="G780" s="146" t="s">
        <v>185</v>
      </c>
      <c r="H780" s="159" t="s">
        <v>400</v>
      </c>
    </row>
    <row r="781" spans="1:8" ht="15.6" x14ac:dyDescent="0.3">
      <c r="A781" s="153"/>
      <c r="B781" s="144"/>
      <c r="C781" s="158"/>
      <c r="D781" s="146" t="s">
        <v>401</v>
      </c>
      <c r="E781" s="146" t="s">
        <v>402</v>
      </c>
      <c r="F781" s="146" t="s">
        <v>402</v>
      </c>
      <c r="G781" s="146" t="s">
        <v>403</v>
      </c>
      <c r="H781" s="159" t="s">
        <v>404</v>
      </c>
    </row>
    <row r="782" spans="1:8" ht="15.6" x14ac:dyDescent="0.3">
      <c r="A782" s="153"/>
      <c r="B782" s="144"/>
      <c r="C782" s="158"/>
      <c r="D782" s="146" t="s">
        <v>405</v>
      </c>
      <c r="E782" s="146" t="s">
        <v>406</v>
      </c>
      <c r="F782" s="144"/>
      <c r="G782" s="146" t="s">
        <v>406</v>
      </c>
      <c r="H782" s="159" t="s">
        <v>581</v>
      </c>
    </row>
    <row r="783" spans="1:8" ht="15.6" x14ac:dyDescent="0.3">
      <c r="A783" s="155" t="s">
        <v>397</v>
      </c>
      <c r="B783" s="148"/>
      <c r="C783" s="156" t="s">
        <v>397</v>
      </c>
      <c r="D783" s="156" t="s">
        <v>397</v>
      </c>
      <c r="E783" s="156" t="s">
        <v>397</v>
      </c>
      <c r="F783" s="156" t="s">
        <v>397</v>
      </c>
      <c r="G783" s="156" t="s">
        <v>397</v>
      </c>
      <c r="H783" s="157" t="s">
        <v>397</v>
      </c>
    </row>
    <row r="784" spans="1:8" ht="15.6" x14ac:dyDescent="0.3">
      <c r="A784" s="153" t="s">
        <v>408</v>
      </c>
      <c r="B784" s="144" t="str">
        <f>C784</f>
        <v>00</v>
      </c>
      <c r="C784" s="160" t="s">
        <v>409</v>
      </c>
      <c r="D784" s="144"/>
      <c r="E784" s="144">
        <v>0</v>
      </c>
      <c r="F784" s="144">
        <v>0</v>
      </c>
      <c r="G784" s="144">
        <v>0</v>
      </c>
      <c r="H784" s="154">
        <v>0</v>
      </c>
    </row>
    <row r="785" spans="1:8" ht="15.6" x14ac:dyDescent="0.3">
      <c r="A785" s="153" t="s">
        <v>410</v>
      </c>
      <c r="B785" s="144" t="str">
        <f t="shared" ref="B785:B848" si="14">C785</f>
        <v>0201A</v>
      </c>
      <c r="C785" s="161" t="s">
        <v>411</v>
      </c>
      <c r="D785" s="144">
        <v>505659.77999999997</v>
      </c>
      <c r="E785" s="144">
        <v>0</v>
      </c>
      <c r="F785" s="144">
        <v>505659.77999999997</v>
      </c>
      <c r="G785" s="144">
        <v>0</v>
      </c>
      <c r="H785" s="154">
        <v>505659.77999999997</v>
      </c>
    </row>
    <row r="786" spans="1:8" ht="15.6" x14ac:dyDescent="0.3">
      <c r="A786" s="153" t="s">
        <v>410</v>
      </c>
      <c r="B786" s="144" t="str">
        <f t="shared" si="14"/>
        <v>0237</v>
      </c>
      <c r="C786" s="161" t="s">
        <v>412</v>
      </c>
      <c r="D786" s="144">
        <v>0</v>
      </c>
      <c r="E786" s="144">
        <v>0</v>
      </c>
      <c r="F786" s="144">
        <v>0</v>
      </c>
      <c r="G786" s="144">
        <v>0</v>
      </c>
      <c r="H786" s="154">
        <v>0</v>
      </c>
    </row>
    <row r="787" spans="1:8" ht="15.6" x14ac:dyDescent="0.3">
      <c r="A787" s="153" t="s">
        <v>413</v>
      </c>
      <c r="B787" s="144" t="str">
        <f t="shared" si="14"/>
        <v>0302A</v>
      </c>
      <c r="C787" s="161" t="s">
        <v>414</v>
      </c>
      <c r="D787" s="144">
        <v>0</v>
      </c>
      <c r="E787" s="144">
        <v>0</v>
      </c>
      <c r="F787" s="144">
        <v>0</v>
      </c>
      <c r="G787" s="144">
        <v>0</v>
      </c>
      <c r="H787" s="154">
        <v>0</v>
      </c>
    </row>
    <row r="788" spans="1:8" ht="15.6" x14ac:dyDescent="0.3">
      <c r="A788" s="153" t="s">
        <v>415</v>
      </c>
      <c r="B788" s="144" t="str">
        <f t="shared" si="14"/>
        <v>0410</v>
      </c>
      <c r="C788" s="161" t="s">
        <v>416</v>
      </c>
      <c r="D788" s="144">
        <v>101793.99</v>
      </c>
      <c r="E788" s="144">
        <v>0</v>
      </c>
      <c r="F788" s="144">
        <v>101793.99</v>
      </c>
      <c r="G788" s="144">
        <v>0</v>
      </c>
      <c r="H788" s="154">
        <v>101793.99</v>
      </c>
    </row>
    <row r="789" spans="1:8" ht="15.6" x14ac:dyDescent="0.3">
      <c r="A789" s="153" t="s">
        <v>417</v>
      </c>
      <c r="B789" s="144" t="str">
        <f t="shared" si="14"/>
        <v>0519A</v>
      </c>
      <c r="C789" s="147" t="s">
        <v>418</v>
      </c>
      <c r="D789" s="144">
        <v>0</v>
      </c>
      <c r="E789" s="144">
        <v>0</v>
      </c>
      <c r="F789" s="144">
        <v>0</v>
      </c>
      <c r="G789" s="144">
        <v>0</v>
      </c>
      <c r="H789" s="154">
        <v>0</v>
      </c>
    </row>
    <row r="790" spans="1:8" ht="15.6" x14ac:dyDescent="0.3">
      <c r="A790" s="153" t="s">
        <v>419</v>
      </c>
      <c r="B790" s="144" t="str">
        <f t="shared" si="14"/>
        <v>0602A</v>
      </c>
      <c r="C790" s="161" t="s">
        <v>420</v>
      </c>
      <c r="D790" s="144">
        <v>0</v>
      </c>
      <c r="E790" s="144">
        <v>0</v>
      </c>
      <c r="F790" s="144">
        <v>0</v>
      </c>
      <c r="G790" s="144">
        <v>0</v>
      </c>
      <c r="H790" s="154">
        <v>0</v>
      </c>
    </row>
    <row r="791" spans="1:8" ht="15.6" x14ac:dyDescent="0.3">
      <c r="A791" s="153" t="s">
        <v>421</v>
      </c>
      <c r="B791" s="144" t="str">
        <f t="shared" si="14"/>
        <v>0719A</v>
      </c>
      <c r="C791" s="147" t="s">
        <v>422</v>
      </c>
      <c r="D791" s="144">
        <v>0</v>
      </c>
      <c r="E791" s="144">
        <v>0</v>
      </c>
      <c r="F791" s="144">
        <v>0</v>
      </c>
      <c r="G791" s="144">
        <v>0</v>
      </c>
      <c r="H791" s="154">
        <v>0</v>
      </c>
    </row>
    <row r="792" spans="1:8" ht="15.6" x14ac:dyDescent="0.3">
      <c r="A792" s="153" t="s">
        <v>423</v>
      </c>
      <c r="B792" s="144" t="str">
        <f t="shared" si="14"/>
        <v>0802A</v>
      </c>
      <c r="C792" s="147" t="s">
        <v>424</v>
      </c>
      <c r="D792" s="144">
        <v>0</v>
      </c>
      <c r="E792" s="144">
        <v>0</v>
      </c>
      <c r="F792" s="144">
        <v>0</v>
      </c>
      <c r="G792" s="144">
        <v>0</v>
      </c>
      <c r="H792" s="154">
        <v>0</v>
      </c>
    </row>
    <row r="793" spans="1:8" ht="15.6" x14ac:dyDescent="0.3">
      <c r="A793" s="153" t="s">
        <v>605</v>
      </c>
      <c r="B793" s="144" t="str">
        <f t="shared" si="14"/>
        <v>1010</v>
      </c>
      <c r="C793" s="162" t="s">
        <v>428</v>
      </c>
      <c r="D793" s="144">
        <v>0</v>
      </c>
      <c r="E793" s="144">
        <v>0</v>
      </c>
      <c r="F793" s="144">
        <v>0</v>
      </c>
      <c r="G793" s="144">
        <v>0</v>
      </c>
      <c r="H793" s="154">
        <v>0</v>
      </c>
    </row>
    <row r="794" spans="1:8" ht="15.6" x14ac:dyDescent="0.3">
      <c r="A794" s="153" t="s">
        <v>429</v>
      </c>
      <c r="B794" s="144" t="str">
        <f t="shared" si="14"/>
        <v>1206A</v>
      </c>
      <c r="C794" s="161" t="s">
        <v>430</v>
      </c>
      <c r="D794" s="144">
        <v>53856.439999999995</v>
      </c>
      <c r="E794" s="144">
        <v>0</v>
      </c>
      <c r="F794" s="144">
        <v>53856.439999999995</v>
      </c>
      <c r="G794" s="144">
        <v>0</v>
      </c>
      <c r="H794" s="154">
        <v>53856.439999999995</v>
      </c>
    </row>
    <row r="795" spans="1:8" ht="15.6" x14ac:dyDescent="0.3">
      <c r="A795" s="153" t="s">
        <v>429</v>
      </c>
      <c r="B795" s="144" t="str">
        <f t="shared" si="14"/>
        <v>1236</v>
      </c>
      <c r="C795" s="161" t="s">
        <v>431</v>
      </c>
      <c r="D795" s="144">
        <v>81170.100000000006</v>
      </c>
      <c r="E795" s="144">
        <v>0</v>
      </c>
      <c r="F795" s="144">
        <v>81170.100000000006</v>
      </c>
      <c r="G795" s="144">
        <v>0</v>
      </c>
      <c r="H795" s="154">
        <v>81170.100000000006</v>
      </c>
    </row>
    <row r="796" spans="1:8" ht="15.6" x14ac:dyDescent="0.3">
      <c r="A796" s="153" t="s">
        <v>432</v>
      </c>
      <c r="B796" s="144" t="str">
        <f t="shared" si="14"/>
        <v>1310</v>
      </c>
      <c r="C796" s="161" t="s">
        <v>433</v>
      </c>
      <c r="D796" s="144">
        <v>412.79</v>
      </c>
      <c r="E796" s="144">
        <v>0</v>
      </c>
      <c r="F796" s="144">
        <v>412.79</v>
      </c>
      <c r="G796" s="144">
        <v>0</v>
      </c>
      <c r="H796" s="154">
        <v>412.79</v>
      </c>
    </row>
    <row r="797" spans="1:8" ht="15.6" x14ac:dyDescent="0.3">
      <c r="A797" s="153" t="s">
        <v>21</v>
      </c>
      <c r="B797" s="144" t="str">
        <f t="shared" si="14"/>
        <v>1524A</v>
      </c>
      <c r="C797" s="161" t="s">
        <v>434</v>
      </c>
      <c r="D797" s="144">
        <v>70610</v>
      </c>
      <c r="E797" s="144">
        <v>0</v>
      </c>
      <c r="F797" s="144">
        <v>70610</v>
      </c>
      <c r="G797" s="144">
        <v>0</v>
      </c>
      <c r="H797" s="154">
        <v>70610</v>
      </c>
    </row>
    <row r="798" spans="1:8" ht="15.6" x14ac:dyDescent="0.3">
      <c r="A798" s="153" t="s">
        <v>284</v>
      </c>
      <c r="B798" s="144" t="str">
        <f t="shared" si="14"/>
        <v>1649</v>
      </c>
      <c r="C798" s="147" t="s">
        <v>435</v>
      </c>
      <c r="D798" s="144">
        <v>0</v>
      </c>
      <c r="E798" s="144">
        <v>0</v>
      </c>
      <c r="F798" s="144">
        <v>0</v>
      </c>
      <c r="G798" s="144">
        <v>0</v>
      </c>
      <c r="H798" s="154">
        <v>0</v>
      </c>
    </row>
    <row r="799" spans="1:8" ht="15.6" x14ac:dyDescent="0.3">
      <c r="A799" s="163" t="s">
        <v>436</v>
      </c>
      <c r="B799" s="144" t="str">
        <f t="shared" si="14"/>
        <v>1710</v>
      </c>
      <c r="C799" s="147" t="s">
        <v>437</v>
      </c>
      <c r="D799" s="144">
        <v>0</v>
      </c>
      <c r="E799" s="144">
        <v>0</v>
      </c>
      <c r="F799" s="144">
        <v>0</v>
      </c>
      <c r="G799" s="144">
        <v>0</v>
      </c>
      <c r="H799" s="154">
        <v>0</v>
      </c>
    </row>
    <row r="800" spans="1:8" ht="15.6" x14ac:dyDescent="0.3">
      <c r="A800" s="163" t="s">
        <v>329</v>
      </c>
      <c r="B800" s="144" t="str">
        <f t="shared" si="14"/>
        <v>1841</v>
      </c>
      <c r="C800" s="147" t="s">
        <v>439</v>
      </c>
      <c r="D800" s="144">
        <v>0</v>
      </c>
      <c r="E800" s="144">
        <v>0</v>
      </c>
      <c r="F800" s="144">
        <v>0</v>
      </c>
      <c r="G800" s="144">
        <v>0</v>
      </c>
      <c r="H800" s="154">
        <v>0</v>
      </c>
    </row>
    <row r="801" spans="1:8" ht="15.6" x14ac:dyDescent="0.3">
      <c r="A801" s="153" t="s">
        <v>440</v>
      </c>
      <c r="B801" s="144" t="str">
        <f t="shared" si="14"/>
        <v>2024A</v>
      </c>
      <c r="C801" s="147" t="s">
        <v>441</v>
      </c>
      <c r="D801" s="144">
        <v>0</v>
      </c>
      <c r="E801" s="144">
        <v>0</v>
      </c>
      <c r="F801" s="144">
        <v>0</v>
      </c>
      <c r="G801" s="144">
        <v>0</v>
      </c>
      <c r="H801" s="154">
        <v>0</v>
      </c>
    </row>
    <row r="802" spans="1:8" ht="15.6" x14ac:dyDescent="0.3">
      <c r="A802" s="153" t="s">
        <v>442</v>
      </c>
      <c r="B802" s="144" t="str">
        <f t="shared" si="14"/>
        <v>2124A</v>
      </c>
      <c r="C802" s="147" t="s">
        <v>443</v>
      </c>
      <c r="D802" s="144">
        <v>0</v>
      </c>
      <c r="E802" s="144">
        <v>0</v>
      </c>
      <c r="F802" s="144">
        <v>0</v>
      </c>
      <c r="G802" s="144">
        <v>0</v>
      </c>
      <c r="H802" s="154">
        <v>0</v>
      </c>
    </row>
    <row r="803" spans="1:8" ht="15.6" x14ac:dyDescent="0.3">
      <c r="A803" s="153" t="s">
        <v>444</v>
      </c>
      <c r="B803" s="144" t="str">
        <f t="shared" si="14"/>
        <v>2249</v>
      </c>
      <c r="C803" s="147" t="s">
        <v>445</v>
      </c>
      <c r="D803" s="144">
        <v>560387.61</v>
      </c>
      <c r="E803" s="144">
        <v>0</v>
      </c>
      <c r="F803" s="144">
        <v>560387.61</v>
      </c>
      <c r="G803" s="144">
        <v>0</v>
      </c>
      <c r="H803" s="154">
        <v>560387.61</v>
      </c>
    </row>
    <row r="804" spans="1:8" ht="15.6" x14ac:dyDescent="0.3">
      <c r="A804" s="153" t="s">
        <v>446</v>
      </c>
      <c r="B804" s="144" t="str">
        <f t="shared" si="14"/>
        <v>2339</v>
      </c>
      <c r="C804" s="147" t="s">
        <v>447</v>
      </c>
      <c r="D804" s="144">
        <v>79.81</v>
      </c>
      <c r="E804" s="144">
        <v>0</v>
      </c>
      <c r="F804" s="144">
        <v>79.81</v>
      </c>
      <c r="G804" s="144">
        <v>0</v>
      </c>
      <c r="H804" s="154">
        <v>79.81</v>
      </c>
    </row>
    <row r="805" spans="1:8" ht="15.6" x14ac:dyDescent="0.3">
      <c r="A805" s="153" t="s">
        <v>448</v>
      </c>
      <c r="B805" s="144" t="str">
        <f t="shared" si="14"/>
        <v>2449</v>
      </c>
      <c r="C805" s="147" t="s">
        <v>449</v>
      </c>
      <c r="D805" s="144">
        <v>0</v>
      </c>
      <c r="E805" s="144">
        <v>0</v>
      </c>
      <c r="F805" s="144">
        <v>0</v>
      </c>
      <c r="G805" s="144">
        <v>0</v>
      </c>
      <c r="H805" s="154">
        <v>0</v>
      </c>
    </row>
    <row r="806" spans="1:8" ht="15.6" x14ac:dyDescent="0.3">
      <c r="A806" s="153" t="s">
        <v>450</v>
      </c>
      <c r="B806" s="144" t="str">
        <f t="shared" si="14"/>
        <v>2503A</v>
      </c>
      <c r="C806" s="161" t="s">
        <v>451</v>
      </c>
      <c r="D806" s="144">
        <v>0</v>
      </c>
      <c r="E806" s="144">
        <v>0</v>
      </c>
      <c r="F806" s="144">
        <v>0</v>
      </c>
      <c r="G806" s="144">
        <v>0</v>
      </c>
      <c r="H806" s="154">
        <v>0</v>
      </c>
    </row>
    <row r="807" spans="1:8" ht="15.6" x14ac:dyDescent="0.3">
      <c r="A807" s="153" t="s">
        <v>452</v>
      </c>
      <c r="B807" s="144" t="str">
        <f t="shared" si="14"/>
        <v>2604A</v>
      </c>
      <c r="C807" s="161" t="s">
        <v>453</v>
      </c>
      <c r="D807" s="144">
        <v>0</v>
      </c>
      <c r="E807" s="144">
        <v>0</v>
      </c>
      <c r="F807" s="144">
        <v>0</v>
      </c>
      <c r="G807" s="144">
        <v>0</v>
      </c>
      <c r="H807" s="154">
        <v>0</v>
      </c>
    </row>
    <row r="808" spans="1:8" ht="15.6" x14ac:dyDescent="0.3">
      <c r="A808" s="153" t="s">
        <v>454</v>
      </c>
      <c r="B808" s="144" t="str">
        <f t="shared" si="14"/>
        <v>2703A</v>
      </c>
      <c r="C808" s="147" t="s">
        <v>455</v>
      </c>
      <c r="D808" s="144">
        <v>884260.93</v>
      </c>
      <c r="E808" s="144">
        <v>0</v>
      </c>
      <c r="F808" s="144">
        <v>884260.93</v>
      </c>
      <c r="G808" s="144">
        <v>0</v>
      </c>
      <c r="H808" s="154">
        <v>884260.93</v>
      </c>
    </row>
    <row r="809" spans="1:8" ht="15.6" x14ac:dyDescent="0.3">
      <c r="A809" s="153" t="s">
        <v>456</v>
      </c>
      <c r="B809" s="144" t="str">
        <f t="shared" si="14"/>
        <v>2824A</v>
      </c>
      <c r="C809" s="147" t="s">
        <v>457</v>
      </c>
      <c r="D809" s="144">
        <v>0</v>
      </c>
      <c r="E809" s="144">
        <v>0</v>
      </c>
      <c r="F809" s="144">
        <v>0</v>
      </c>
      <c r="G809" s="144">
        <v>0</v>
      </c>
      <c r="H809" s="154">
        <v>0</v>
      </c>
    </row>
    <row r="810" spans="1:8" ht="15.6" x14ac:dyDescent="0.3">
      <c r="A810" s="153" t="s">
        <v>458</v>
      </c>
      <c r="B810" s="144" t="str">
        <f t="shared" si="14"/>
        <v>2934</v>
      </c>
      <c r="C810" s="161" t="s">
        <v>459</v>
      </c>
      <c r="D810" s="144">
        <v>214.23000000000002</v>
      </c>
      <c r="E810" s="144">
        <v>0</v>
      </c>
      <c r="F810" s="144">
        <v>214.23000000000002</v>
      </c>
      <c r="G810" s="144">
        <v>0</v>
      </c>
      <c r="H810" s="154">
        <v>214.23000000000002</v>
      </c>
    </row>
    <row r="811" spans="1:8" ht="15.6" x14ac:dyDescent="0.3">
      <c r="A811" s="153" t="s">
        <v>460</v>
      </c>
      <c r="B811" s="144" t="str">
        <f t="shared" si="14"/>
        <v>3049</v>
      </c>
      <c r="C811" s="161" t="s">
        <v>461</v>
      </c>
      <c r="D811" s="144">
        <v>0</v>
      </c>
      <c r="E811" s="144">
        <v>0</v>
      </c>
      <c r="F811" s="144">
        <v>0</v>
      </c>
      <c r="G811" s="144">
        <v>0</v>
      </c>
      <c r="H811" s="154">
        <v>0</v>
      </c>
    </row>
    <row r="812" spans="1:8" ht="15.6" x14ac:dyDescent="0.3">
      <c r="A812" s="153" t="s">
        <v>462</v>
      </c>
      <c r="B812" s="144" t="str">
        <f t="shared" si="14"/>
        <v>3215</v>
      </c>
      <c r="C812" s="147" t="s">
        <v>463</v>
      </c>
      <c r="D812" s="144">
        <v>0</v>
      </c>
      <c r="E812" s="144">
        <v>0</v>
      </c>
      <c r="F812" s="144">
        <v>0</v>
      </c>
      <c r="G812" s="144">
        <v>0</v>
      </c>
      <c r="H812" s="154">
        <v>0</v>
      </c>
    </row>
    <row r="813" spans="1:8" ht="15.6" x14ac:dyDescent="0.3">
      <c r="A813" s="153" t="s">
        <v>464</v>
      </c>
      <c r="B813" s="144" t="str">
        <f t="shared" si="14"/>
        <v>3303A</v>
      </c>
      <c r="C813" s="161" t="s">
        <v>465</v>
      </c>
      <c r="D813" s="144">
        <v>0</v>
      </c>
      <c r="E813" s="144">
        <v>0</v>
      </c>
      <c r="F813" s="144">
        <v>0</v>
      </c>
      <c r="G813" s="144">
        <v>0</v>
      </c>
      <c r="H813" s="154">
        <v>0</v>
      </c>
    </row>
    <row r="814" spans="1:8" ht="15.6" x14ac:dyDescent="0.3">
      <c r="A814" s="153" t="s">
        <v>466</v>
      </c>
      <c r="B814" s="144" t="str">
        <f t="shared" si="14"/>
        <v>3410</v>
      </c>
      <c r="C814" s="147" t="s">
        <v>467</v>
      </c>
      <c r="D814" s="144">
        <v>37.93</v>
      </c>
      <c r="E814" s="144">
        <v>0</v>
      </c>
      <c r="F814" s="144">
        <v>37.93</v>
      </c>
      <c r="G814" s="144">
        <v>0</v>
      </c>
      <c r="H814" s="154">
        <v>37.93</v>
      </c>
    </row>
    <row r="815" spans="1:8" ht="15.6" x14ac:dyDescent="0.3">
      <c r="A815" s="153" t="s">
        <v>468</v>
      </c>
      <c r="B815" s="144" t="str">
        <f t="shared" si="14"/>
        <v>3509A</v>
      </c>
      <c r="C815" s="147" t="s">
        <v>469</v>
      </c>
      <c r="D815" s="144">
        <v>310.89999999999998</v>
      </c>
      <c r="E815" s="144">
        <v>0</v>
      </c>
      <c r="F815" s="144">
        <v>310.89999999999998</v>
      </c>
      <c r="G815" s="144">
        <v>0</v>
      </c>
      <c r="H815" s="154">
        <v>310.89999999999998</v>
      </c>
    </row>
    <row r="816" spans="1:8" ht="15.6" x14ac:dyDescent="0.3">
      <c r="A816" s="153" t="s">
        <v>470</v>
      </c>
      <c r="B816" s="144" t="str">
        <f t="shared" si="14"/>
        <v>3611</v>
      </c>
      <c r="C816" s="147" t="s">
        <v>471</v>
      </c>
      <c r="D816" s="144">
        <v>561.03</v>
      </c>
      <c r="E816" s="144">
        <v>0</v>
      </c>
      <c r="F816" s="144">
        <v>561.03</v>
      </c>
      <c r="G816" s="144">
        <v>0</v>
      </c>
      <c r="H816" s="154">
        <v>561.03</v>
      </c>
    </row>
    <row r="817" spans="1:8" ht="15.6" x14ac:dyDescent="0.3">
      <c r="A817" s="153" t="s">
        <v>472</v>
      </c>
      <c r="B817" s="144" t="str">
        <f t="shared" si="14"/>
        <v>3730</v>
      </c>
      <c r="C817" s="147" t="s">
        <v>473</v>
      </c>
      <c r="D817" s="144">
        <v>0</v>
      </c>
      <c r="E817" s="144">
        <v>0</v>
      </c>
      <c r="F817" s="144">
        <v>0</v>
      </c>
      <c r="G817" s="144">
        <v>0</v>
      </c>
      <c r="H817" s="154">
        <v>0</v>
      </c>
    </row>
    <row r="818" spans="1:8" ht="15.6" x14ac:dyDescent="0.3">
      <c r="A818" s="153" t="s">
        <v>474</v>
      </c>
      <c r="B818" s="144" t="str">
        <f t="shared" si="14"/>
        <v>3831</v>
      </c>
      <c r="C818" s="147" t="s">
        <v>475</v>
      </c>
      <c r="D818" s="144">
        <v>0</v>
      </c>
      <c r="E818" s="144">
        <v>0</v>
      </c>
      <c r="F818" s="144">
        <v>0</v>
      </c>
      <c r="G818" s="144">
        <v>0</v>
      </c>
      <c r="H818" s="154">
        <v>0</v>
      </c>
    </row>
    <row r="819" spans="1:8" ht="15.6" x14ac:dyDescent="0.3">
      <c r="A819" s="153" t="s">
        <v>476</v>
      </c>
      <c r="B819" s="144" t="str">
        <f t="shared" si="14"/>
        <v>3909A</v>
      </c>
      <c r="C819" s="147" t="s">
        <v>477</v>
      </c>
      <c r="D819" s="144">
        <v>0</v>
      </c>
      <c r="E819" s="144">
        <v>0</v>
      </c>
      <c r="F819" s="144">
        <v>0</v>
      </c>
      <c r="G819" s="144">
        <v>0</v>
      </c>
      <c r="H819" s="154">
        <v>0</v>
      </c>
    </row>
    <row r="820" spans="1:8" ht="15.6" x14ac:dyDescent="0.3">
      <c r="A820" s="153" t="s">
        <v>478</v>
      </c>
      <c r="B820" s="144" t="str">
        <f t="shared" si="14"/>
        <v>4012</v>
      </c>
      <c r="C820" s="147" t="s">
        <v>479</v>
      </c>
      <c r="D820" s="144">
        <v>1569.29</v>
      </c>
      <c r="E820" s="144">
        <v>0</v>
      </c>
      <c r="F820" s="144">
        <v>1569.29</v>
      </c>
      <c r="G820" s="144">
        <v>0</v>
      </c>
      <c r="H820" s="154">
        <v>1569.29</v>
      </c>
    </row>
    <row r="821" spans="1:8" ht="15.6" x14ac:dyDescent="0.3">
      <c r="A821" s="153" t="s">
        <v>478</v>
      </c>
      <c r="B821" s="144" t="str">
        <f t="shared" si="14"/>
        <v>4033</v>
      </c>
      <c r="C821" s="147" t="s">
        <v>480</v>
      </c>
      <c r="D821" s="144">
        <v>177.60000000000002</v>
      </c>
      <c r="E821" s="144">
        <v>0</v>
      </c>
      <c r="F821" s="144">
        <v>177.60000000000002</v>
      </c>
      <c r="G821" s="144">
        <v>0</v>
      </c>
      <c r="H821" s="154">
        <v>177.60000000000002</v>
      </c>
    </row>
    <row r="822" spans="1:8" ht="15.6" x14ac:dyDescent="0.3">
      <c r="A822" s="153" t="s">
        <v>481</v>
      </c>
      <c r="B822" s="144" t="str">
        <f t="shared" si="14"/>
        <v>4110</v>
      </c>
      <c r="C822" s="161" t="s">
        <v>482</v>
      </c>
      <c r="D822" s="144">
        <v>645.91</v>
      </c>
      <c r="E822" s="144">
        <v>0</v>
      </c>
      <c r="F822" s="144">
        <v>645.91</v>
      </c>
      <c r="G822" s="144">
        <v>0</v>
      </c>
      <c r="H822" s="154">
        <v>645.91</v>
      </c>
    </row>
    <row r="823" spans="1:8" ht="15.6" x14ac:dyDescent="0.3">
      <c r="A823" s="153" t="s">
        <v>481</v>
      </c>
      <c r="B823" s="144" t="str">
        <f t="shared" si="14"/>
        <v>4128</v>
      </c>
      <c r="C823" s="161" t="s">
        <v>483</v>
      </c>
      <c r="D823" s="144">
        <v>1752743.4300000002</v>
      </c>
      <c r="E823" s="144">
        <v>0</v>
      </c>
      <c r="F823" s="144">
        <v>1752743.4300000002</v>
      </c>
      <c r="G823" s="144">
        <v>0</v>
      </c>
      <c r="H823" s="154">
        <v>1752743.4300000002</v>
      </c>
    </row>
    <row r="824" spans="1:8" ht="15.6" x14ac:dyDescent="0.3">
      <c r="A824" s="153" t="s">
        <v>481</v>
      </c>
      <c r="B824" s="144" t="str">
        <f t="shared" si="14"/>
        <v>4125</v>
      </c>
      <c r="C824" s="164" t="s">
        <v>484</v>
      </c>
      <c r="D824" s="144">
        <v>0</v>
      </c>
      <c r="E824" s="144">
        <v>0</v>
      </c>
      <c r="F824" s="144">
        <v>0</v>
      </c>
      <c r="G824" s="144">
        <v>0</v>
      </c>
      <c r="H824" s="154">
        <v>0</v>
      </c>
    </row>
    <row r="825" spans="1:8" ht="15.6" x14ac:dyDescent="0.3">
      <c r="A825" s="153" t="s">
        <v>485</v>
      </c>
      <c r="B825" s="144" t="str">
        <f t="shared" si="14"/>
        <v>4210</v>
      </c>
      <c r="C825" s="161" t="s">
        <v>486</v>
      </c>
      <c r="D825" s="144">
        <v>855.99</v>
      </c>
      <c r="E825" s="144">
        <v>0</v>
      </c>
      <c r="F825" s="144">
        <v>855.99</v>
      </c>
      <c r="G825" s="144">
        <v>0</v>
      </c>
      <c r="H825" s="154">
        <v>855.99</v>
      </c>
    </row>
    <row r="826" spans="1:8" ht="15.6" x14ac:dyDescent="0.3">
      <c r="A826" s="153" t="s">
        <v>248</v>
      </c>
      <c r="B826" s="144" t="str">
        <f t="shared" si="14"/>
        <v>4316</v>
      </c>
      <c r="C826" s="161" t="s">
        <v>487</v>
      </c>
      <c r="D826" s="144">
        <v>1365172.2599999998</v>
      </c>
      <c r="E826" s="144">
        <v>0</v>
      </c>
      <c r="F826" s="144">
        <v>1365172.2599999998</v>
      </c>
      <c r="G826" s="144">
        <v>0</v>
      </c>
      <c r="H826" s="154">
        <v>1365172.2599999998</v>
      </c>
    </row>
    <row r="827" spans="1:8" ht="15.6" x14ac:dyDescent="0.3">
      <c r="A827" s="153" t="s">
        <v>248</v>
      </c>
      <c r="B827" s="144" t="str">
        <f t="shared" si="14"/>
        <v>4325</v>
      </c>
      <c r="C827" s="164" t="s">
        <v>488</v>
      </c>
      <c r="D827" s="144">
        <v>0</v>
      </c>
      <c r="E827" s="144">
        <v>0</v>
      </c>
      <c r="F827" s="144">
        <v>0</v>
      </c>
      <c r="G827" s="144">
        <v>0</v>
      </c>
      <c r="H827" s="154">
        <v>0</v>
      </c>
    </row>
    <row r="828" spans="1:8" ht="15.6" x14ac:dyDescent="0.3">
      <c r="A828" s="153" t="s">
        <v>489</v>
      </c>
      <c r="B828" s="144" t="str">
        <f t="shared" si="14"/>
        <v>4435</v>
      </c>
      <c r="C828" s="161" t="s">
        <v>490</v>
      </c>
      <c r="D828" s="144">
        <v>0</v>
      </c>
      <c r="E828" s="144">
        <v>0</v>
      </c>
      <c r="F828" s="144">
        <v>0</v>
      </c>
      <c r="G828" s="144">
        <v>0</v>
      </c>
      <c r="H828" s="154">
        <v>0</v>
      </c>
    </row>
    <row r="829" spans="1:8" ht="15.6" x14ac:dyDescent="0.3">
      <c r="A829" s="153" t="s">
        <v>491</v>
      </c>
      <c r="B829" s="144" t="str">
        <f t="shared" si="14"/>
        <v>4510</v>
      </c>
      <c r="C829" s="161" t="s">
        <v>492</v>
      </c>
      <c r="D829" s="144">
        <v>0</v>
      </c>
      <c r="E829" s="144">
        <v>0</v>
      </c>
      <c r="F829" s="144">
        <v>0</v>
      </c>
      <c r="G829" s="144">
        <v>0</v>
      </c>
      <c r="H829" s="154">
        <v>0</v>
      </c>
    </row>
    <row r="830" spans="1:8" ht="15.6" x14ac:dyDescent="0.3">
      <c r="A830" s="153" t="s">
        <v>493</v>
      </c>
      <c r="B830" s="144" t="str">
        <f t="shared" si="14"/>
        <v>4612</v>
      </c>
      <c r="C830" s="161" t="s">
        <v>494</v>
      </c>
      <c r="D830" s="144">
        <v>7634.46</v>
      </c>
      <c r="E830" s="144">
        <v>0</v>
      </c>
      <c r="F830" s="144">
        <v>7634.46</v>
      </c>
      <c r="G830" s="144">
        <v>0</v>
      </c>
      <c r="H830" s="154">
        <v>7634.46</v>
      </c>
    </row>
    <row r="831" spans="1:8" ht="15.6" x14ac:dyDescent="0.3">
      <c r="A831" s="153" t="s">
        <v>495</v>
      </c>
      <c r="B831" s="144" t="str">
        <f t="shared" si="14"/>
        <v>4711</v>
      </c>
      <c r="C831" s="161" t="s">
        <v>496</v>
      </c>
      <c r="D831" s="144">
        <v>3322.6299999999997</v>
      </c>
      <c r="E831" s="144">
        <v>0</v>
      </c>
      <c r="F831" s="144">
        <v>3322.6299999999997</v>
      </c>
      <c r="G831" s="144">
        <v>0</v>
      </c>
      <c r="H831" s="154">
        <v>3322.6299999999997</v>
      </c>
    </row>
    <row r="832" spans="1:8" ht="15.6" x14ac:dyDescent="0.3">
      <c r="A832" s="153" t="s">
        <v>497</v>
      </c>
      <c r="B832" s="144" t="str">
        <f t="shared" si="14"/>
        <v>4815</v>
      </c>
      <c r="C832" s="161" t="s">
        <v>498</v>
      </c>
      <c r="D832" s="144">
        <v>5388.0599999999995</v>
      </c>
      <c r="E832" s="144">
        <v>0</v>
      </c>
      <c r="F832" s="144">
        <v>5388.0599999999995</v>
      </c>
      <c r="G832" s="144">
        <v>0</v>
      </c>
      <c r="H832" s="154">
        <v>5388.0599999999995</v>
      </c>
    </row>
    <row r="833" spans="1:8" ht="15.6" x14ac:dyDescent="0.3">
      <c r="A833" s="153" t="s">
        <v>499</v>
      </c>
      <c r="B833" s="144" t="str">
        <f t="shared" si="14"/>
        <v>4949</v>
      </c>
      <c r="C833" s="161" t="s">
        <v>500</v>
      </c>
      <c r="D833" s="144">
        <v>0</v>
      </c>
      <c r="E833" s="144">
        <v>0</v>
      </c>
      <c r="F833" s="144">
        <v>0</v>
      </c>
      <c r="G833" s="144">
        <v>0</v>
      </c>
      <c r="H833" s="154">
        <v>0</v>
      </c>
    </row>
    <row r="834" spans="1:8" ht="15.6" x14ac:dyDescent="0.3">
      <c r="A834" s="153" t="s">
        <v>501</v>
      </c>
      <c r="B834" s="144" t="str">
        <f t="shared" si="14"/>
        <v>5019A</v>
      </c>
      <c r="C834" s="161" t="s">
        <v>502</v>
      </c>
      <c r="D834" s="144">
        <v>7740.63</v>
      </c>
      <c r="E834" s="144">
        <v>0</v>
      </c>
      <c r="F834" s="144">
        <v>7740.63</v>
      </c>
      <c r="G834" s="144">
        <v>0</v>
      </c>
      <c r="H834" s="154">
        <v>7740.63</v>
      </c>
    </row>
    <row r="835" spans="1:8" ht="15.6" x14ac:dyDescent="0.3">
      <c r="A835" s="153" t="s">
        <v>503</v>
      </c>
      <c r="B835" s="144" t="str">
        <f t="shared" si="14"/>
        <v>5119A</v>
      </c>
      <c r="C835" s="161" t="s">
        <v>504</v>
      </c>
      <c r="D835" s="144">
        <v>2209.2800000000002</v>
      </c>
      <c r="E835" s="144">
        <v>0</v>
      </c>
      <c r="F835" s="144">
        <v>2209.2800000000002</v>
      </c>
      <c r="G835" s="144">
        <v>0</v>
      </c>
      <c r="H835" s="154">
        <v>2209.2800000000002</v>
      </c>
    </row>
    <row r="836" spans="1:8" ht="15.6" x14ac:dyDescent="0.3">
      <c r="A836" s="153" t="s">
        <v>505</v>
      </c>
      <c r="B836" s="144" t="str">
        <f t="shared" si="14"/>
        <v>5219A</v>
      </c>
      <c r="C836" s="161" t="s">
        <v>506</v>
      </c>
      <c r="D836" s="144">
        <v>0</v>
      </c>
      <c r="E836" s="144">
        <v>0</v>
      </c>
      <c r="F836" s="144">
        <v>0</v>
      </c>
      <c r="G836" s="144">
        <v>0</v>
      </c>
      <c r="H836" s="154">
        <v>0</v>
      </c>
    </row>
    <row r="837" spans="1:8" ht="15.6" x14ac:dyDescent="0.3">
      <c r="A837" s="153" t="s">
        <v>507</v>
      </c>
      <c r="B837" s="144" t="str">
        <f t="shared" si="14"/>
        <v>5319A</v>
      </c>
      <c r="C837" s="161" t="s">
        <v>508</v>
      </c>
      <c r="D837" s="144">
        <v>930</v>
      </c>
      <c r="E837" s="144">
        <v>0</v>
      </c>
      <c r="F837" s="144">
        <v>930</v>
      </c>
      <c r="G837" s="144">
        <v>0</v>
      </c>
      <c r="H837" s="154">
        <v>930</v>
      </c>
    </row>
    <row r="838" spans="1:8" ht="15.6" x14ac:dyDescent="0.3">
      <c r="A838" s="153" t="s">
        <v>270</v>
      </c>
      <c r="B838" s="144" t="str">
        <f t="shared" si="14"/>
        <v>5438</v>
      </c>
      <c r="C838" s="161" t="s">
        <v>509</v>
      </c>
      <c r="D838" s="144">
        <v>1117.2</v>
      </c>
      <c r="E838" s="144">
        <v>0</v>
      </c>
      <c r="F838" s="144">
        <v>1117.2</v>
      </c>
      <c r="G838" s="144">
        <v>0</v>
      </c>
      <c r="H838" s="154">
        <v>1117.2</v>
      </c>
    </row>
    <row r="839" spans="1:8" ht="15.6" x14ac:dyDescent="0.3">
      <c r="A839" s="153" t="s">
        <v>264</v>
      </c>
      <c r="B839" s="144" t="str">
        <f t="shared" si="14"/>
        <v>5526</v>
      </c>
      <c r="C839" s="161" t="s">
        <v>510</v>
      </c>
      <c r="D839" s="144">
        <v>91007.9</v>
      </c>
      <c r="E839" s="144">
        <v>0</v>
      </c>
      <c r="F839" s="144">
        <v>91007.9</v>
      </c>
      <c r="G839" s="144">
        <v>0</v>
      </c>
      <c r="H839" s="154">
        <v>91007.9</v>
      </c>
    </row>
    <row r="840" spans="1:8" ht="15.6" x14ac:dyDescent="0.3">
      <c r="A840" s="153" t="s">
        <v>276</v>
      </c>
      <c r="B840" s="144" t="str">
        <f t="shared" si="14"/>
        <v>5719A</v>
      </c>
      <c r="C840" s="161" t="s">
        <v>511</v>
      </c>
      <c r="D840" s="144">
        <v>0</v>
      </c>
      <c r="E840" s="144">
        <v>0</v>
      </c>
      <c r="F840" s="144">
        <v>0</v>
      </c>
      <c r="G840" s="144">
        <v>0</v>
      </c>
      <c r="H840" s="154">
        <v>0</v>
      </c>
    </row>
    <row r="841" spans="1:8" ht="15.6" x14ac:dyDescent="0.3">
      <c r="A841" s="153" t="s">
        <v>512</v>
      </c>
      <c r="B841" s="144" t="str">
        <f t="shared" si="14"/>
        <v>5819A</v>
      </c>
      <c r="C841" s="161" t="s">
        <v>513</v>
      </c>
      <c r="D841" s="144">
        <v>3199205.1</v>
      </c>
      <c r="E841" s="144">
        <v>0</v>
      </c>
      <c r="F841" s="144">
        <v>3199205.1</v>
      </c>
      <c r="G841" s="144">
        <v>0</v>
      </c>
      <c r="H841" s="154">
        <v>3199205.1</v>
      </c>
    </row>
    <row r="842" spans="1:8" ht="15.6" x14ac:dyDescent="0.3">
      <c r="A842" s="153" t="s">
        <v>512</v>
      </c>
      <c r="B842" s="144" t="str">
        <f t="shared" si="14"/>
        <v>5829</v>
      </c>
      <c r="C842" s="161" t="s">
        <v>514</v>
      </c>
      <c r="D842" s="144">
        <v>0</v>
      </c>
      <c r="E842" s="144">
        <v>0</v>
      </c>
      <c r="F842" s="144">
        <v>0</v>
      </c>
      <c r="G842" s="144">
        <v>0</v>
      </c>
      <c r="H842" s="154">
        <v>0</v>
      </c>
    </row>
    <row r="843" spans="1:8" ht="15.6" x14ac:dyDescent="0.3">
      <c r="A843" s="153" t="s">
        <v>515</v>
      </c>
      <c r="B843" s="144" t="str">
        <f t="shared" si="14"/>
        <v>5919A</v>
      </c>
      <c r="C843" s="161" t="s">
        <v>516</v>
      </c>
      <c r="D843" s="144">
        <v>0</v>
      </c>
      <c r="E843" s="144">
        <v>0</v>
      </c>
      <c r="F843" s="144">
        <v>0</v>
      </c>
      <c r="G843" s="144">
        <v>0</v>
      </c>
      <c r="H843" s="154">
        <v>0</v>
      </c>
    </row>
    <row r="844" spans="1:8" ht="15.6" x14ac:dyDescent="0.3">
      <c r="A844" s="153" t="s">
        <v>274</v>
      </c>
      <c r="B844" s="144" t="str">
        <f t="shared" si="14"/>
        <v>6019A</v>
      </c>
      <c r="C844" s="147" t="s">
        <v>517</v>
      </c>
      <c r="D844" s="144">
        <v>0</v>
      </c>
      <c r="E844" s="144">
        <v>0</v>
      </c>
      <c r="F844" s="144">
        <v>0</v>
      </c>
      <c r="G844" s="144">
        <v>0</v>
      </c>
      <c r="H844" s="154">
        <v>0</v>
      </c>
    </row>
    <row r="845" spans="1:8" ht="15.6" x14ac:dyDescent="0.3">
      <c r="A845" s="153" t="s">
        <v>518</v>
      </c>
      <c r="B845" s="144" t="str">
        <f t="shared" si="14"/>
        <v>6119A</v>
      </c>
      <c r="C845" s="147" t="s">
        <v>519</v>
      </c>
      <c r="D845" s="144">
        <v>0</v>
      </c>
      <c r="E845" s="144">
        <v>0</v>
      </c>
      <c r="F845" s="144">
        <v>0</v>
      </c>
      <c r="G845" s="144">
        <v>0</v>
      </c>
      <c r="H845" s="154">
        <v>0</v>
      </c>
    </row>
    <row r="846" spans="1:8" ht="15.6" x14ac:dyDescent="0.3">
      <c r="A846" s="153" t="s">
        <v>520</v>
      </c>
      <c r="B846" s="144" t="str">
        <f t="shared" si="14"/>
        <v>6249</v>
      </c>
      <c r="C846" s="161" t="s">
        <v>521</v>
      </c>
      <c r="D846" s="144">
        <v>4438.5</v>
      </c>
      <c r="E846" s="144">
        <v>0</v>
      </c>
      <c r="F846" s="144">
        <v>4438.5</v>
      </c>
      <c r="G846" s="144">
        <v>0</v>
      </c>
      <c r="H846" s="154">
        <v>4438.5</v>
      </c>
    </row>
    <row r="847" spans="1:8" ht="15.6" x14ac:dyDescent="0.3">
      <c r="A847" s="153" t="s">
        <v>522</v>
      </c>
      <c r="B847" s="144" t="str">
        <f t="shared" si="14"/>
        <v>6329</v>
      </c>
      <c r="C847" s="161" t="s">
        <v>523</v>
      </c>
      <c r="D847" s="144">
        <v>6066</v>
      </c>
      <c r="E847" s="144">
        <v>0</v>
      </c>
      <c r="F847" s="144">
        <v>6066</v>
      </c>
      <c r="G847" s="144">
        <v>0</v>
      </c>
      <c r="H847" s="154">
        <v>6066</v>
      </c>
    </row>
    <row r="848" spans="1:8" ht="15.6" x14ac:dyDescent="0.3">
      <c r="A848" s="153" t="s">
        <v>524</v>
      </c>
      <c r="B848" s="144" t="str">
        <f t="shared" si="14"/>
        <v>6407</v>
      </c>
      <c r="C848" s="161" t="s">
        <v>525</v>
      </c>
      <c r="D848" s="144">
        <v>0</v>
      </c>
      <c r="E848" s="144">
        <v>0</v>
      </c>
      <c r="F848" s="144">
        <v>0</v>
      </c>
      <c r="G848" s="144">
        <v>0</v>
      </c>
      <c r="H848" s="154">
        <v>0</v>
      </c>
    </row>
    <row r="849" spans="1:8" ht="15.6" x14ac:dyDescent="0.3">
      <c r="A849" s="153" t="s">
        <v>526</v>
      </c>
      <c r="B849" s="144" t="str">
        <f t="shared" ref="B849:B879" si="15">C849</f>
        <v>6519A</v>
      </c>
      <c r="C849" s="161" t="s">
        <v>527</v>
      </c>
      <c r="D849" s="144">
        <v>0</v>
      </c>
      <c r="E849" s="144">
        <v>0</v>
      </c>
      <c r="F849" s="144">
        <v>0</v>
      </c>
      <c r="G849" s="144">
        <v>0</v>
      </c>
      <c r="H849" s="154">
        <v>0</v>
      </c>
    </row>
    <row r="850" spans="1:8" ht="15.6" x14ac:dyDescent="0.3">
      <c r="A850" s="153" t="s">
        <v>528</v>
      </c>
      <c r="B850" s="144" t="str">
        <f t="shared" si="15"/>
        <v>6619A</v>
      </c>
      <c r="C850" s="161" t="s">
        <v>529</v>
      </c>
      <c r="D850" s="144">
        <v>0</v>
      </c>
      <c r="E850" s="144">
        <v>0</v>
      </c>
      <c r="F850" s="144">
        <v>0</v>
      </c>
      <c r="G850" s="144">
        <v>0</v>
      </c>
      <c r="H850" s="154">
        <v>0</v>
      </c>
    </row>
    <row r="851" spans="1:8" ht="15.6" x14ac:dyDescent="0.3">
      <c r="A851" s="153" t="s">
        <v>530</v>
      </c>
      <c r="B851" s="144" t="str">
        <f t="shared" si="15"/>
        <v>6709A</v>
      </c>
      <c r="C851" s="161" t="s">
        <v>531</v>
      </c>
      <c r="D851" s="144">
        <v>957.67999999999984</v>
      </c>
      <c r="E851" s="144">
        <v>0</v>
      </c>
      <c r="F851" s="144">
        <v>957.67999999999984</v>
      </c>
      <c r="G851" s="144">
        <v>0</v>
      </c>
      <c r="H851" s="154">
        <v>957.67999999999984</v>
      </c>
    </row>
    <row r="852" spans="1:8" ht="15.6" x14ac:dyDescent="0.3">
      <c r="A852" s="153" t="s">
        <v>530</v>
      </c>
      <c r="B852" s="144" t="str">
        <f t="shared" si="15"/>
        <v>6733</v>
      </c>
      <c r="C852" s="161" t="s">
        <v>532</v>
      </c>
      <c r="D852" s="144">
        <v>0</v>
      </c>
      <c r="E852" s="144">
        <v>0</v>
      </c>
      <c r="F852" s="144">
        <v>0</v>
      </c>
      <c r="G852" s="144">
        <v>0</v>
      </c>
      <c r="H852" s="154">
        <v>0</v>
      </c>
    </row>
    <row r="853" spans="1:8" ht="15.6" x14ac:dyDescent="0.3">
      <c r="A853" s="153" t="s">
        <v>533</v>
      </c>
      <c r="B853" s="144" t="str">
        <f t="shared" si="15"/>
        <v>6840</v>
      </c>
      <c r="C853" s="164" t="s">
        <v>534</v>
      </c>
      <c r="D853" s="144">
        <v>0</v>
      </c>
      <c r="E853" s="144">
        <v>0</v>
      </c>
      <c r="F853" s="144">
        <v>0</v>
      </c>
      <c r="G853" s="144">
        <v>0</v>
      </c>
      <c r="H853" s="154">
        <v>0</v>
      </c>
    </row>
    <row r="854" spans="1:8" ht="15.6" x14ac:dyDescent="0.3">
      <c r="A854" s="153" t="s">
        <v>535</v>
      </c>
      <c r="B854" s="144" t="str">
        <f t="shared" si="15"/>
        <v>7208</v>
      </c>
      <c r="C854" s="161" t="s">
        <v>536</v>
      </c>
      <c r="D854" s="144">
        <v>1395</v>
      </c>
      <c r="E854" s="144">
        <v>0</v>
      </c>
      <c r="F854" s="144">
        <v>1395</v>
      </c>
      <c r="G854" s="144">
        <v>0</v>
      </c>
      <c r="H854" s="154">
        <v>1395</v>
      </c>
    </row>
    <row r="855" spans="1:8" ht="15.6" x14ac:dyDescent="0.3">
      <c r="A855" s="153" t="s">
        <v>347</v>
      </c>
      <c r="B855" s="144" t="str">
        <f t="shared" si="15"/>
        <v>7305A</v>
      </c>
      <c r="C855" s="161" t="s">
        <v>537</v>
      </c>
      <c r="D855" s="144">
        <v>0</v>
      </c>
      <c r="E855" s="144">
        <v>0</v>
      </c>
      <c r="F855" s="144">
        <v>0</v>
      </c>
      <c r="G855" s="144">
        <v>0</v>
      </c>
      <c r="H855" s="154">
        <v>0</v>
      </c>
    </row>
    <row r="856" spans="1:8" ht="15.6" x14ac:dyDescent="0.3">
      <c r="A856" s="153" t="s">
        <v>538</v>
      </c>
      <c r="B856" s="144" t="str">
        <f t="shared" si="15"/>
        <v>7405A</v>
      </c>
      <c r="C856" s="161" t="s">
        <v>539</v>
      </c>
      <c r="D856" s="144">
        <v>66651.01999999999</v>
      </c>
      <c r="E856" s="144">
        <v>0</v>
      </c>
      <c r="F856" s="144">
        <v>66651.01999999999</v>
      </c>
      <c r="G856" s="144">
        <v>0</v>
      </c>
      <c r="H856" s="154">
        <v>66651.01999999999</v>
      </c>
    </row>
    <row r="857" spans="1:8" ht="15.6" x14ac:dyDescent="0.3">
      <c r="A857" s="153" t="s">
        <v>538</v>
      </c>
      <c r="B857" s="144" t="str">
        <f t="shared" si="15"/>
        <v>7425</v>
      </c>
      <c r="C857" s="164" t="s">
        <v>540</v>
      </c>
      <c r="D857" s="144">
        <v>0</v>
      </c>
      <c r="E857" s="144">
        <v>0</v>
      </c>
      <c r="F857" s="144">
        <v>0</v>
      </c>
      <c r="G857" s="144">
        <v>0</v>
      </c>
      <c r="H857" s="154">
        <v>0</v>
      </c>
    </row>
    <row r="858" spans="1:8" ht="15.6" x14ac:dyDescent="0.3">
      <c r="A858" s="153" t="s">
        <v>541</v>
      </c>
      <c r="B858" s="144" t="str">
        <f t="shared" si="15"/>
        <v>7538</v>
      </c>
      <c r="C858" s="147" t="s">
        <v>542</v>
      </c>
      <c r="D858" s="144">
        <v>5315.07</v>
      </c>
      <c r="E858" s="144">
        <v>0</v>
      </c>
      <c r="F858" s="144">
        <v>5315.07</v>
      </c>
      <c r="G858" s="144">
        <v>0</v>
      </c>
      <c r="H858" s="154">
        <v>5315.07</v>
      </c>
    </row>
    <row r="859" spans="1:8" ht="15.6" x14ac:dyDescent="0.3">
      <c r="A859" s="153" t="s">
        <v>541</v>
      </c>
      <c r="B859" s="144" t="str">
        <f t="shared" si="15"/>
        <v>7525</v>
      </c>
      <c r="C859" s="162" t="s">
        <v>543</v>
      </c>
      <c r="D859" s="144">
        <v>0</v>
      </c>
      <c r="E859" s="144">
        <v>0</v>
      </c>
      <c r="F859" s="144">
        <v>0</v>
      </c>
      <c r="G859" s="144">
        <v>0</v>
      </c>
      <c r="H859" s="154">
        <v>0</v>
      </c>
    </row>
    <row r="860" spans="1:8" ht="15.6" x14ac:dyDescent="0.3">
      <c r="A860" s="153" t="s">
        <v>544</v>
      </c>
      <c r="B860" s="144" t="str">
        <f t="shared" si="15"/>
        <v>7932</v>
      </c>
      <c r="C860" s="161" t="s">
        <v>545</v>
      </c>
      <c r="D860" s="144">
        <v>0</v>
      </c>
      <c r="E860" s="144">
        <v>0</v>
      </c>
      <c r="F860" s="144">
        <v>0</v>
      </c>
      <c r="G860" s="144">
        <v>0</v>
      </c>
      <c r="H860" s="154">
        <v>0</v>
      </c>
    </row>
    <row r="861" spans="1:8" ht="15.6" x14ac:dyDescent="0.3">
      <c r="A861" s="153" t="s">
        <v>548</v>
      </c>
      <c r="B861" s="144" t="str">
        <f t="shared" si="15"/>
        <v>8132</v>
      </c>
      <c r="C861" s="161" t="s">
        <v>549</v>
      </c>
      <c r="D861" s="144">
        <v>0</v>
      </c>
      <c r="E861" s="144">
        <v>0</v>
      </c>
      <c r="F861" s="144">
        <v>0</v>
      </c>
      <c r="G861" s="144">
        <v>0</v>
      </c>
      <c r="H861" s="154">
        <v>0</v>
      </c>
    </row>
    <row r="862" spans="1:8" ht="15.6" x14ac:dyDescent="0.3">
      <c r="A862" s="153" t="s">
        <v>333</v>
      </c>
      <c r="B862" s="144" t="str">
        <f t="shared" si="15"/>
        <v>8440</v>
      </c>
      <c r="C862" s="161" t="s">
        <v>552</v>
      </c>
      <c r="D862" s="144">
        <v>0</v>
      </c>
      <c r="E862" s="144">
        <v>0</v>
      </c>
      <c r="F862" s="144">
        <v>0</v>
      </c>
      <c r="G862" s="144">
        <v>0</v>
      </c>
      <c r="H862" s="154">
        <v>0</v>
      </c>
    </row>
    <row r="863" spans="1:8" ht="15.6" x14ac:dyDescent="0.3">
      <c r="A863" s="153" t="s">
        <v>553</v>
      </c>
      <c r="B863" s="144" t="str">
        <f t="shared" si="15"/>
        <v>8809A</v>
      </c>
      <c r="C863" s="161" t="s">
        <v>554</v>
      </c>
      <c r="D863" s="144">
        <v>790.9</v>
      </c>
      <c r="E863" s="144">
        <v>0</v>
      </c>
      <c r="F863" s="144">
        <v>790.9</v>
      </c>
      <c r="G863" s="144">
        <v>0</v>
      </c>
      <c r="H863" s="154">
        <v>790.9</v>
      </c>
    </row>
    <row r="864" spans="1:8" ht="15.6" x14ac:dyDescent="0.3">
      <c r="A864" s="153" t="s">
        <v>555</v>
      </c>
      <c r="B864" s="144" t="str">
        <f t="shared" si="15"/>
        <v>9040</v>
      </c>
      <c r="C864" s="147" t="s">
        <v>556</v>
      </c>
      <c r="D864" s="144">
        <v>0</v>
      </c>
      <c r="E864" s="144">
        <v>0</v>
      </c>
      <c r="F864" s="144">
        <v>0</v>
      </c>
      <c r="G864" s="144">
        <v>0</v>
      </c>
      <c r="H864" s="154">
        <v>0</v>
      </c>
    </row>
    <row r="865" spans="1:8" ht="15.6" x14ac:dyDescent="0.3">
      <c r="A865" s="153" t="s">
        <v>557</v>
      </c>
      <c r="B865" s="144" t="str">
        <f t="shared" si="15"/>
        <v>9201A</v>
      </c>
      <c r="C865" s="147" t="s">
        <v>558</v>
      </c>
      <c r="D865" s="144">
        <v>2136.09</v>
      </c>
      <c r="E865" s="144">
        <v>0</v>
      </c>
      <c r="F865" s="144">
        <v>2136.09</v>
      </c>
      <c r="G865" s="144">
        <v>0</v>
      </c>
      <c r="H865" s="154">
        <v>2136.09</v>
      </c>
    </row>
    <row r="866" spans="1:8" ht="15.6" x14ac:dyDescent="0.3">
      <c r="A866" s="153" t="s">
        <v>559</v>
      </c>
      <c r="B866" s="144" t="str">
        <f t="shared" si="15"/>
        <v>9301A</v>
      </c>
      <c r="C866" s="147" t="s">
        <v>560</v>
      </c>
      <c r="D866" s="144">
        <v>0</v>
      </c>
      <c r="E866" s="144">
        <v>0</v>
      </c>
      <c r="F866" s="144">
        <v>0</v>
      </c>
      <c r="G866" s="144">
        <v>0</v>
      </c>
      <c r="H866" s="154">
        <v>0</v>
      </c>
    </row>
    <row r="867" spans="1:8" ht="15.6" x14ac:dyDescent="0.3">
      <c r="A867" s="153" t="s">
        <v>561</v>
      </c>
      <c r="B867" s="144" t="str">
        <f t="shared" si="15"/>
        <v>9449</v>
      </c>
      <c r="C867" s="147" t="s">
        <v>562</v>
      </c>
      <c r="D867" s="144">
        <v>838.66</v>
      </c>
      <c r="E867" s="144">
        <v>0</v>
      </c>
      <c r="F867" s="144">
        <v>838.66</v>
      </c>
      <c r="G867" s="144">
        <v>0</v>
      </c>
      <c r="H867" s="154">
        <v>838.66</v>
      </c>
    </row>
    <row r="868" spans="1:8" ht="15.6" x14ac:dyDescent="0.3">
      <c r="A868" s="153" t="s">
        <v>563</v>
      </c>
      <c r="B868" s="144" t="str">
        <f t="shared" si="15"/>
        <v>9618A</v>
      </c>
      <c r="C868" s="147" t="s">
        <v>564</v>
      </c>
      <c r="D868" s="144">
        <v>0</v>
      </c>
      <c r="E868" s="144">
        <v>0</v>
      </c>
      <c r="F868" s="144">
        <v>0</v>
      </c>
      <c r="G868" s="144">
        <v>0</v>
      </c>
      <c r="H868" s="154">
        <v>0</v>
      </c>
    </row>
    <row r="869" spans="1:8" ht="15.6" x14ac:dyDescent="0.3">
      <c r="A869" s="153" t="s">
        <v>606</v>
      </c>
      <c r="B869" s="144" t="str">
        <f t="shared" si="15"/>
        <v>9818A</v>
      </c>
      <c r="C869" s="147" t="s">
        <v>565</v>
      </c>
      <c r="D869" s="144">
        <v>244233306.22</v>
      </c>
      <c r="E869" s="144">
        <v>18008713.610000014</v>
      </c>
      <c r="F869" s="144">
        <v>262242019.83000001</v>
      </c>
      <c r="G869" s="144">
        <v>0</v>
      </c>
      <c r="H869" s="154">
        <v>262242019.83000001</v>
      </c>
    </row>
    <row r="870" spans="1:8" ht="15.6" x14ac:dyDescent="0.3">
      <c r="A870" s="153" t="s">
        <v>607</v>
      </c>
      <c r="B870" s="144" t="str">
        <f t="shared" si="15"/>
        <v>9818A1</v>
      </c>
      <c r="C870" s="162" t="s">
        <v>608</v>
      </c>
      <c r="D870" s="144"/>
      <c r="E870" s="144">
        <v>0</v>
      </c>
      <c r="F870" s="144">
        <v>0</v>
      </c>
      <c r="G870" s="144">
        <v>0</v>
      </c>
      <c r="H870" s="154">
        <v>0</v>
      </c>
    </row>
    <row r="871" spans="1:8" ht="15.6" x14ac:dyDescent="0.3">
      <c r="A871" s="153" t="s">
        <v>609</v>
      </c>
      <c r="B871" s="144" t="str">
        <f t="shared" si="15"/>
        <v>9818A2</v>
      </c>
      <c r="C871" s="162" t="s">
        <v>610</v>
      </c>
      <c r="D871" s="144"/>
      <c r="E871" s="144">
        <v>0</v>
      </c>
      <c r="F871" s="144">
        <v>0</v>
      </c>
      <c r="G871" s="144">
        <v>0</v>
      </c>
      <c r="H871" s="154">
        <v>0</v>
      </c>
    </row>
    <row r="872" spans="1:8" ht="15.6" x14ac:dyDescent="0.3">
      <c r="A872" s="153" t="s">
        <v>567</v>
      </c>
      <c r="B872" s="144" t="str">
        <f t="shared" si="15"/>
        <v>BB49</v>
      </c>
      <c r="C872" s="147" t="s">
        <v>568</v>
      </c>
      <c r="D872" s="144">
        <v>0</v>
      </c>
      <c r="E872" s="144">
        <v>0</v>
      </c>
      <c r="F872" s="144">
        <v>0</v>
      </c>
      <c r="G872" s="144">
        <v>0</v>
      </c>
      <c r="H872" s="154">
        <v>0</v>
      </c>
    </row>
    <row r="873" spans="1:8" ht="15.6" x14ac:dyDescent="0.3">
      <c r="A873" s="153" t="s">
        <v>569</v>
      </c>
      <c r="B873" s="144" t="str">
        <f t="shared" si="15"/>
        <v>AA</v>
      </c>
      <c r="C873" s="145" t="s">
        <v>570</v>
      </c>
      <c r="D873" s="144"/>
      <c r="E873" s="144">
        <v>0</v>
      </c>
      <c r="F873" s="144">
        <v>0</v>
      </c>
      <c r="G873" s="144">
        <v>0</v>
      </c>
      <c r="H873" s="154">
        <v>0</v>
      </c>
    </row>
    <row r="874" spans="1:8" ht="15.6" x14ac:dyDescent="0.3">
      <c r="A874" s="153" t="s">
        <v>571</v>
      </c>
      <c r="B874" s="144" t="str">
        <f t="shared" si="15"/>
        <v>BB</v>
      </c>
      <c r="C874" s="145" t="s">
        <v>587</v>
      </c>
      <c r="D874" s="144"/>
      <c r="E874" s="144">
        <v>0</v>
      </c>
      <c r="F874" s="144">
        <v>0</v>
      </c>
      <c r="G874" s="144">
        <v>0</v>
      </c>
      <c r="H874" s="154">
        <v>0</v>
      </c>
    </row>
    <row r="875" spans="1:8" ht="15.6" x14ac:dyDescent="0.3">
      <c r="A875" s="153" t="s">
        <v>572</v>
      </c>
      <c r="B875" s="144" t="str">
        <f t="shared" si="15"/>
        <v>CC</v>
      </c>
      <c r="C875" s="145" t="s">
        <v>588</v>
      </c>
      <c r="D875" s="144"/>
      <c r="E875" s="144">
        <v>0</v>
      </c>
      <c r="F875" s="144">
        <v>0</v>
      </c>
      <c r="G875" s="144">
        <v>0</v>
      </c>
      <c r="H875" s="154">
        <v>0</v>
      </c>
    </row>
    <row r="876" spans="1:8" ht="15.6" x14ac:dyDescent="0.3">
      <c r="A876" s="153" t="s">
        <v>299</v>
      </c>
      <c r="B876" s="144" t="str">
        <f t="shared" si="15"/>
        <v>DD</v>
      </c>
      <c r="C876" s="145" t="s">
        <v>589</v>
      </c>
      <c r="D876" s="144"/>
      <c r="E876" s="144">
        <v>0</v>
      </c>
      <c r="F876" s="144">
        <v>0</v>
      </c>
      <c r="G876" s="144">
        <v>0</v>
      </c>
      <c r="H876" s="154">
        <v>0</v>
      </c>
    </row>
    <row r="877" spans="1:8" ht="15.6" x14ac:dyDescent="0.3">
      <c r="A877" s="153" t="s">
        <v>300</v>
      </c>
      <c r="B877" s="144" t="str">
        <f t="shared" si="15"/>
        <v>QQ</v>
      </c>
      <c r="C877" s="147" t="s">
        <v>573</v>
      </c>
      <c r="D877" s="144"/>
      <c r="E877" s="144">
        <v>0</v>
      </c>
      <c r="F877" s="144">
        <v>0</v>
      </c>
      <c r="G877" s="144">
        <v>0</v>
      </c>
      <c r="H877" s="154">
        <v>0</v>
      </c>
    </row>
    <row r="878" spans="1:8" ht="15.6" x14ac:dyDescent="0.3">
      <c r="A878" s="153" t="s">
        <v>574</v>
      </c>
      <c r="B878" s="144" t="str">
        <f t="shared" si="15"/>
        <v>EE</v>
      </c>
      <c r="C878" s="145" t="s">
        <v>590</v>
      </c>
      <c r="D878" s="144"/>
      <c r="E878" s="144">
        <v>0</v>
      </c>
      <c r="F878" s="144">
        <v>0</v>
      </c>
      <c r="G878" s="144">
        <v>0</v>
      </c>
      <c r="H878" s="154">
        <v>0</v>
      </c>
    </row>
    <row r="879" spans="1:8" ht="15.6" x14ac:dyDescent="0.3">
      <c r="A879" s="153" t="s">
        <v>575</v>
      </c>
      <c r="B879" s="144" t="str">
        <f t="shared" si="15"/>
        <v>RB</v>
      </c>
      <c r="C879" s="145" t="s">
        <v>576</v>
      </c>
      <c r="D879" s="144"/>
      <c r="E879" s="144">
        <v>0</v>
      </c>
      <c r="F879" s="144">
        <v>0</v>
      </c>
      <c r="G879" s="144">
        <v>0</v>
      </c>
      <c r="H879" s="154">
        <v>0</v>
      </c>
    </row>
    <row r="880" spans="1:8" ht="15.6" x14ac:dyDescent="0.3">
      <c r="A880" s="153"/>
      <c r="B880" s="144"/>
      <c r="C880" s="158"/>
      <c r="D880" s="148" t="s">
        <v>577</v>
      </c>
      <c r="E880" s="148" t="s">
        <v>577</v>
      </c>
      <c r="F880" s="148" t="s">
        <v>577</v>
      </c>
      <c r="G880" s="148" t="s">
        <v>577</v>
      </c>
      <c r="H880" s="166" t="s">
        <v>577</v>
      </c>
    </row>
    <row r="881" spans="1:8" ht="15.6" x14ac:dyDescent="0.3">
      <c r="A881" s="153" t="s">
        <v>578</v>
      </c>
      <c r="B881" s="144"/>
      <c r="C881" s="158"/>
      <c r="D881" s="144">
        <v>253020970.41999999</v>
      </c>
      <c r="E881" s="144">
        <v>18008713.610000014</v>
      </c>
      <c r="F881" s="144">
        <v>271029684.03000003</v>
      </c>
      <c r="G881" s="144">
        <v>0</v>
      </c>
      <c r="H881" s="154">
        <v>271029684.03000003</v>
      </c>
    </row>
    <row r="882" spans="1:8" ht="15.6" x14ac:dyDescent="0.3">
      <c r="A882" s="153"/>
      <c r="B882" s="144"/>
      <c r="C882" s="144"/>
      <c r="D882" s="148" t="s">
        <v>397</v>
      </c>
      <c r="E882" s="148" t="s">
        <v>397</v>
      </c>
      <c r="F882" s="148" t="s">
        <v>397</v>
      </c>
      <c r="G882" s="148" t="s">
        <v>397</v>
      </c>
      <c r="H882" s="166" t="s">
        <v>397</v>
      </c>
    </row>
    <row r="883" spans="1:8" ht="15.6" x14ac:dyDescent="0.3">
      <c r="A883" s="153"/>
      <c r="B883" s="144"/>
      <c r="C883" s="144"/>
      <c r="D883" s="144"/>
      <c r="E883" s="144"/>
      <c r="F883" s="144"/>
      <c r="G883" s="144"/>
      <c r="H883" s="154"/>
    </row>
    <row r="884" spans="1:8" ht="16.2" thickBot="1" x14ac:dyDescent="0.35">
      <c r="A884" s="167"/>
      <c r="B884" s="168"/>
      <c r="C884" s="168"/>
      <c r="D884" s="168"/>
      <c r="E884" s="168"/>
      <c r="F884" s="168"/>
      <c r="G884" s="168"/>
      <c r="H884" s="169">
        <v>8787664.2000000179</v>
      </c>
    </row>
    <row r="885" spans="1:8" ht="15.6" x14ac:dyDescent="0.3">
      <c r="A885" s="144"/>
      <c r="B885" s="144"/>
      <c r="C885" s="144"/>
      <c r="D885" s="144"/>
      <c r="E885" s="144"/>
      <c r="F885" s="144"/>
      <c r="G885" s="144"/>
      <c r="H885" s="144"/>
    </row>
    <row r="886" spans="1:8" ht="16.2" thickBot="1" x14ac:dyDescent="0.35">
      <c r="A886" s="144"/>
      <c r="B886" s="144"/>
      <c r="C886" s="144"/>
      <c r="D886" s="144"/>
      <c r="E886" s="144"/>
      <c r="F886" s="144"/>
      <c r="G886" s="144"/>
      <c r="H886" s="144"/>
    </row>
    <row r="887" spans="1:8" ht="15.6" x14ac:dyDescent="0.3">
      <c r="A887" s="150"/>
      <c r="B887" s="151"/>
      <c r="C887" s="151"/>
      <c r="D887" s="151" t="s">
        <v>394</v>
      </c>
      <c r="E887" s="151"/>
      <c r="F887" s="151"/>
      <c r="G887" s="151"/>
      <c r="H887" s="152"/>
    </row>
    <row r="888" spans="1:8" ht="15.6" x14ac:dyDescent="0.3">
      <c r="A888" s="153"/>
      <c r="B888" s="144"/>
      <c r="C888" s="144"/>
      <c r="D888" s="144" t="s">
        <v>582</v>
      </c>
      <c r="E888" s="144"/>
      <c r="F888" s="144"/>
      <c r="G888" s="144"/>
      <c r="H888" s="154"/>
    </row>
    <row r="889" spans="1:8" ht="15.6" x14ac:dyDescent="0.3">
      <c r="A889" s="153" t="s">
        <v>598</v>
      </c>
      <c r="B889" s="144"/>
      <c r="C889" s="144"/>
      <c r="D889" s="144"/>
      <c r="E889" s="149" t="s">
        <v>604</v>
      </c>
      <c r="F889" s="144"/>
      <c r="G889" s="144"/>
      <c r="H889" s="154"/>
    </row>
    <row r="890" spans="1:8" ht="15.6" x14ac:dyDescent="0.3">
      <c r="A890" s="155" t="s">
        <v>397</v>
      </c>
      <c r="B890" s="148"/>
      <c r="C890" s="156" t="s">
        <v>397</v>
      </c>
      <c r="D890" s="156" t="s">
        <v>397</v>
      </c>
      <c r="E890" s="156" t="s">
        <v>397</v>
      </c>
      <c r="F890" s="156" t="s">
        <v>397</v>
      </c>
      <c r="G890" s="156" t="s">
        <v>397</v>
      </c>
      <c r="H890" s="157" t="s">
        <v>397</v>
      </c>
    </row>
    <row r="891" spans="1:8" ht="15.6" x14ac:dyDescent="0.3">
      <c r="A891" s="153" t="s">
        <v>398</v>
      </c>
      <c r="B891" s="144"/>
      <c r="C891" s="158"/>
      <c r="D891" s="146" t="s">
        <v>185</v>
      </c>
      <c r="E891" s="146" t="s">
        <v>185</v>
      </c>
      <c r="F891" s="146" t="s">
        <v>399</v>
      </c>
      <c r="G891" s="146" t="s">
        <v>185</v>
      </c>
      <c r="H891" s="159" t="s">
        <v>400</v>
      </c>
    </row>
    <row r="892" spans="1:8" ht="15.6" x14ac:dyDescent="0.3">
      <c r="A892" s="153"/>
      <c r="B892" s="144"/>
      <c r="C892" s="158"/>
      <c r="D892" s="146" t="s">
        <v>401</v>
      </c>
      <c r="E892" s="146" t="s">
        <v>402</v>
      </c>
      <c r="F892" s="146" t="s">
        <v>402</v>
      </c>
      <c r="G892" s="146" t="s">
        <v>403</v>
      </c>
      <c r="H892" s="159" t="s">
        <v>404</v>
      </c>
    </row>
    <row r="893" spans="1:8" ht="15.6" x14ac:dyDescent="0.3">
      <c r="A893" s="153"/>
      <c r="B893" s="144"/>
      <c r="C893" s="158"/>
      <c r="D893" s="146" t="s">
        <v>405</v>
      </c>
      <c r="E893" s="146" t="s">
        <v>406</v>
      </c>
      <c r="F893" s="144"/>
      <c r="G893" s="146" t="s">
        <v>406</v>
      </c>
      <c r="H893" s="159" t="s">
        <v>583</v>
      </c>
    </row>
    <row r="894" spans="1:8" ht="15.6" x14ac:dyDescent="0.3">
      <c r="A894" s="155" t="s">
        <v>397</v>
      </c>
      <c r="B894" s="148"/>
      <c r="C894" s="156" t="s">
        <v>397</v>
      </c>
      <c r="D894" s="156" t="s">
        <v>397</v>
      </c>
      <c r="E894" s="156" t="s">
        <v>397</v>
      </c>
      <c r="F894" s="156" t="s">
        <v>397</v>
      </c>
      <c r="G894" s="156" t="s">
        <v>397</v>
      </c>
      <c r="H894" s="157" t="s">
        <v>397</v>
      </c>
    </row>
    <row r="895" spans="1:8" ht="15.6" x14ac:dyDescent="0.3">
      <c r="A895" s="153" t="s">
        <v>408</v>
      </c>
      <c r="B895" s="144" t="str">
        <f>C895</f>
        <v>00</v>
      </c>
      <c r="C895" s="160" t="s">
        <v>409</v>
      </c>
      <c r="D895" s="144"/>
      <c r="E895" s="144">
        <v>0</v>
      </c>
      <c r="F895" s="144">
        <v>0</v>
      </c>
      <c r="G895" s="144">
        <v>0</v>
      </c>
      <c r="H895" s="154">
        <v>0</v>
      </c>
    </row>
    <row r="896" spans="1:8" ht="15.6" x14ac:dyDescent="0.3">
      <c r="A896" s="153" t="s">
        <v>410</v>
      </c>
      <c r="B896" s="144" t="str">
        <f t="shared" ref="B896:B959" si="16">C896</f>
        <v>0201A</v>
      </c>
      <c r="C896" s="161" t="s">
        <v>411</v>
      </c>
      <c r="D896" s="144">
        <v>333951.34000000003</v>
      </c>
      <c r="E896" s="144">
        <v>0</v>
      </c>
      <c r="F896" s="144">
        <v>333951.34000000003</v>
      </c>
      <c r="G896" s="144">
        <v>0</v>
      </c>
      <c r="H896" s="154">
        <v>333951.34000000003</v>
      </c>
    </row>
    <row r="897" spans="1:8" ht="15.6" x14ac:dyDescent="0.3">
      <c r="A897" s="153" t="s">
        <v>410</v>
      </c>
      <c r="B897" s="144" t="str">
        <f t="shared" si="16"/>
        <v>0237</v>
      </c>
      <c r="C897" s="161" t="s">
        <v>412</v>
      </c>
      <c r="D897" s="144">
        <v>5704.36</v>
      </c>
      <c r="E897" s="144">
        <v>0</v>
      </c>
      <c r="F897" s="144">
        <v>5704.36</v>
      </c>
      <c r="G897" s="144">
        <v>0</v>
      </c>
      <c r="H897" s="154">
        <v>5704.36</v>
      </c>
    </row>
    <row r="898" spans="1:8" ht="15.6" x14ac:dyDescent="0.3">
      <c r="A898" s="153" t="s">
        <v>413</v>
      </c>
      <c r="B898" s="144" t="str">
        <f t="shared" si="16"/>
        <v>0302A</v>
      </c>
      <c r="C898" s="161" t="s">
        <v>414</v>
      </c>
      <c r="D898" s="144">
        <v>0</v>
      </c>
      <c r="E898" s="144">
        <v>0</v>
      </c>
      <c r="F898" s="144">
        <v>0</v>
      </c>
      <c r="G898" s="144">
        <v>0</v>
      </c>
      <c r="H898" s="154">
        <v>0</v>
      </c>
    </row>
    <row r="899" spans="1:8" ht="15.6" x14ac:dyDescent="0.3">
      <c r="A899" s="153" t="s">
        <v>415</v>
      </c>
      <c r="B899" s="144" t="str">
        <f t="shared" si="16"/>
        <v>0410</v>
      </c>
      <c r="C899" s="161" t="s">
        <v>416</v>
      </c>
      <c r="D899" s="144">
        <v>2634.96</v>
      </c>
      <c r="E899" s="144">
        <v>0</v>
      </c>
      <c r="F899" s="144">
        <v>2634.96</v>
      </c>
      <c r="G899" s="144">
        <v>0</v>
      </c>
      <c r="H899" s="154">
        <v>2634.96</v>
      </c>
    </row>
    <row r="900" spans="1:8" ht="15.6" x14ac:dyDescent="0.3">
      <c r="A900" s="153" t="s">
        <v>417</v>
      </c>
      <c r="B900" s="144" t="str">
        <f t="shared" si="16"/>
        <v>0519A</v>
      </c>
      <c r="C900" s="147" t="s">
        <v>418</v>
      </c>
      <c r="D900" s="144">
        <v>0</v>
      </c>
      <c r="E900" s="144">
        <v>0</v>
      </c>
      <c r="F900" s="144">
        <v>0</v>
      </c>
      <c r="G900" s="144">
        <v>0</v>
      </c>
      <c r="H900" s="154">
        <v>0</v>
      </c>
    </row>
    <row r="901" spans="1:8" ht="15.6" x14ac:dyDescent="0.3">
      <c r="A901" s="153" t="s">
        <v>419</v>
      </c>
      <c r="B901" s="144" t="str">
        <f t="shared" si="16"/>
        <v>0602A</v>
      </c>
      <c r="C901" s="161" t="s">
        <v>420</v>
      </c>
      <c r="D901" s="144">
        <v>0</v>
      </c>
      <c r="E901" s="144">
        <v>0</v>
      </c>
      <c r="F901" s="144">
        <v>0</v>
      </c>
      <c r="G901" s="144">
        <v>0</v>
      </c>
      <c r="H901" s="154">
        <v>0</v>
      </c>
    </row>
    <row r="902" spans="1:8" ht="15.6" x14ac:dyDescent="0.3">
      <c r="A902" s="153" t="s">
        <v>421</v>
      </c>
      <c r="B902" s="144" t="str">
        <f t="shared" si="16"/>
        <v>0719A</v>
      </c>
      <c r="C902" s="147" t="s">
        <v>422</v>
      </c>
      <c r="D902" s="144">
        <v>0</v>
      </c>
      <c r="E902" s="144">
        <v>0</v>
      </c>
      <c r="F902" s="144">
        <v>0</v>
      </c>
      <c r="G902" s="144">
        <v>0</v>
      </c>
      <c r="H902" s="154">
        <v>0</v>
      </c>
    </row>
    <row r="903" spans="1:8" ht="15.6" x14ac:dyDescent="0.3">
      <c r="A903" s="153" t="s">
        <v>423</v>
      </c>
      <c r="B903" s="144" t="str">
        <f t="shared" si="16"/>
        <v>0802A</v>
      </c>
      <c r="C903" s="147" t="s">
        <v>424</v>
      </c>
      <c r="D903" s="144">
        <v>0</v>
      </c>
      <c r="E903" s="144">
        <v>0</v>
      </c>
      <c r="F903" s="144">
        <v>0</v>
      </c>
      <c r="G903" s="144">
        <v>0</v>
      </c>
      <c r="H903" s="154">
        <v>0</v>
      </c>
    </row>
    <row r="904" spans="1:8" ht="15.6" x14ac:dyDescent="0.3">
      <c r="A904" s="153" t="s">
        <v>605</v>
      </c>
      <c r="B904" s="144" t="str">
        <f t="shared" si="16"/>
        <v>1010</v>
      </c>
      <c r="C904" s="162" t="s">
        <v>428</v>
      </c>
      <c r="D904" s="144">
        <v>0</v>
      </c>
      <c r="E904" s="144">
        <v>0</v>
      </c>
      <c r="F904" s="144">
        <v>0</v>
      </c>
      <c r="G904" s="144">
        <v>0</v>
      </c>
      <c r="H904" s="154">
        <v>0</v>
      </c>
    </row>
    <row r="905" spans="1:8" ht="15.6" x14ac:dyDescent="0.3">
      <c r="A905" s="153" t="s">
        <v>429</v>
      </c>
      <c r="B905" s="144" t="str">
        <f t="shared" si="16"/>
        <v>1206A</v>
      </c>
      <c r="C905" s="161" t="s">
        <v>430</v>
      </c>
      <c r="D905" s="144">
        <v>77601.33</v>
      </c>
      <c r="E905" s="144">
        <v>0</v>
      </c>
      <c r="F905" s="144">
        <v>77601.33</v>
      </c>
      <c r="G905" s="144">
        <v>0</v>
      </c>
      <c r="H905" s="154">
        <v>77601.33</v>
      </c>
    </row>
    <row r="906" spans="1:8" ht="15.6" x14ac:dyDescent="0.3">
      <c r="A906" s="153" t="s">
        <v>429</v>
      </c>
      <c r="B906" s="144" t="str">
        <f t="shared" si="16"/>
        <v>1236</v>
      </c>
      <c r="C906" s="161" t="s">
        <v>431</v>
      </c>
      <c r="D906" s="144">
        <v>49316.840000000004</v>
      </c>
      <c r="E906" s="144">
        <v>0</v>
      </c>
      <c r="F906" s="144">
        <v>49316.840000000004</v>
      </c>
      <c r="G906" s="144">
        <v>0</v>
      </c>
      <c r="H906" s="154">
        <v>49316.840000000004</v>
      </c>
    </row>
    <row r="907" spans="1:8" ht="15.6" x14ac:dyDescent="0.3">
      <c r="A907" s="153" t="s">
        <v>432</v>
      </c>
      <c r="B907" s="144" t="str">
        <f t="shared" si="16"/>
        <v>1310</v>
      </c>
      <c r="C907" s="161" t="s">
        <v>433</v>
      </c>
      <c r="D907" s="144">
        <v>0</v>
      </c>
      <c r="E907" s="144">
        <v>0</v>
      </c>
      <c r="F907" s="144">
        <v>0</v>
      </c>
      <c r="G907" s="144">
        <v>0</v>
      </c>
      <c r="H907" s="154">
        <v>0</v>
      </c>
    </row>
    <row r="908" spans="1:8" ht="15.6" x14ac:dyDescent="0.3">
      <c r="A908" s="153" t="s">
        <v>21</v>
      </c>
      <c r="B908" s="144" t="str">
        <f t="shared" si="16"/>
        <v>1524A</v>
      </c>
      <c r="C908" s="161" t="s">
        <v>434</v>
      </c>
      <c r="D908" s="144">
        <v>75920</v>
      </c>
      <c r="E908" s="144">
        <v>0</v>
      </c>
      <c r="F908" s="144">
        <v>75920</v>
      </c>
      <c r="G908" s="144">
        <v>0</v>
      </c>
      <c r="H908" s="154">
        <v>75920</v>
      </c>
    </row>
    <row r="909" spans="1:8" ht="15.6" x14ac:dyDescent="0.3">
      <c r="A909" s="153" t="s">
        <v>284</v>
      </c>
      <c r="B909" s="144" t="str">
        <f t="shared" si="16"/>
        <v>1649</v>
      </c>
      <c r="C909" s="147" t="s">
        <v>435</v>
      </c>
      <c r="D909" s="144">
        <v>0</v>
      </c>
      <c r="E909" s="144">
        <v>0</v>
      </c>
      <c r="F909" s="144">
        <v>0</v>
      </c>
      <c r="G909" s="144">
        <v>0</v>
      </c>
      <c r="H909" s="154">
        <v>0</v>
      </c>
    </row>
    <row r="910" spans="1:8" ht="15.6" x14ac:dyDescent="0.3">
      <c r="A910" s="163" t="s">
        <v>436</v>
      </c>
      <c r="B910" s="144" t="str">
        <f t="shared" si="16"/>
        <v>1710</v>
      </c>
      <c r="C910" s="147" t="s">
        <v>437</v>
      </c>
      <c r="D910" s="144">
        <v>0</v>
      </c>
      <c r="E910" s="144">
        <v>0</v>
      </c>
      <c r="F910" s="144">
        <v>0</v>
      </c>
      <c r="G910" s="144">
        <v>0</v>
      </c>
      <c r="H910" s="154">
        <v>0</v>
      </c>
    </row>
    <row r="911" spans="1:8" ht="15.6" x14ac:dyDescent="0.3">
      <c r="A911" s="163" t="s">
        <v>329</v>
      </c>
      <c r="B911" s="144" t="str">
        <f t="shared" si="16"/>
        <v>1841</v>
      </c>
      <c r="C911" s="147" t="s">
        <v>439</v>
      </c>
      <c r="D911" s="144">
        <v>0</v>
      </c>
      <c r="E911" s="144">
        <v>0</v>
      </c>
      <c r="F911" s="144">
        <v>0</v>
      </c>
      <c r="G911" s="144">
        <v>0</v>
      </c>
      <c r="H911" s="154">
        <v>0</v>
      </c>
    </row>
    <row r="912" spans="1:8" ht="15.6" x14ac:dyDescent="0.3">
      <c r="A912" s="153" t="s">
        <v>440</v>
      </c>
      <c r="B912" s="144" t="str">
        <f t="shared" si="16"/>
        <v>2024A</v>
      </c>
      <c r="C912" s="147" t="s">
        <v>441</v>
      </c>
      <c r="D912" s="144">
        <v>0</v>
      </c>
      <c r="E912" s="144">
        <v>0</v>
      </c>
      <c r="F912" s="144">
        <v>0</v>
      </c>
      <c r="G912" s="144">
        <v>0</v>
      </c>
      <c r="H912" s="154">
        <v>0</v>
      </c>
    </row>
    <row r="913" spans="1:8" ht="15.6" x14ac:dyDescent="0.3">
      <c r="A913" s="153" t="s">
        <v>442</v>
      </c>
      <c r="B913" s="144" t="str">
        <f t="shared" si="16"/>
        <v>2124A</v>
      </c>
      <c r="C913" s="147" t="s">
        <v>443</v>
      </c>
      <c r="D913" s="144">
        <v>0</v>
      </c>
      <c r="E913" s="144">
        <v>0</v>
      </c>
      <c r="F913" s="144">
        <v>0</v>
      </c>
      <c r="G913" s="144">
        <v>0</v>
      </c>
      <c r="H913" s="154">
        <v>0</v>
      </c>
    </row>
    <row r="914" spans="1:8" ht="15.6" x14ac:dyDescent="0.3">
      <c r="A914" s="153" t="s">
        <v>444</v>
      </c>
      <c r="B914" s="144" t="str">
        <f t="shared" si="16"/>
        <v>2249</v>
      </c>
      <c r="C914" s="147" t="s">
        <v>445</v>
      </c>
      <c r="D914" s="144">
        <v>912531.64</v>
      </c>
      <c r="E914" s="144">
        <v>0</v>
      </c>
      <c r="F914" s="144">
        <v>912531.64</v>
      </c>
      <c r="G914" s="144">
        <v>0</v>
      </c>
      <c r="H914" s="154">
        <v>912531.64</v>
      </c>
    </row>
    <row r="915" spans="1:8" ht="15.6" x14ac:dyDescent="0.3">
      <c r="A915" s="153" t="s">
        <v>446</v>
      </c>
      <c r="B915" s="144" t="str">
        <f t="shared" si="16"/>
        <v>2339</v>
      </c>
      <c r="C915" s="147" t="s">
        <v>447</v>
      </c>
      <c r="D915" s="144">
        <v>95.6</v>
      </c>
      <c r="E915" s="144">
        <v>0</v>
      </c>
      <c r="F915" s="144">
        <v>95.6</v>
      </c>
      <c r="G915" s="144">
        <v>0</v>
      </c>
      <c r="H915" s="154">
        <v>95.6</v>
      </c>
    </row>
    <row r="916" spans="1:8" ht="15.6" x14ac:dyDescent="0.3">
      <c r="A916" s="153" t="s">
        <v>448</v>
      </c>
      <c r="B916" s="144" t="str">
        <f t="shared" si="16"/>
        <v>2449</v>
      </c>
      <c r="C916" s="147" t="s">
        <v>449</v>
      </c>
      <c r="D916" s="144">
        <v>0</v>
      </c>
      <c r="E916" s="144">
        <v>0</v>
      </c>
      <c r="F916" s="144">
        <v>0</v>
      </c>
      <c r="G916" s="144">
        <v>0</v>
      </c>
      <c r="H916" s="154">
        <v>0</v>
      </c>
    </row>
    <row r="917" spans="1:8" ht="15.6" x14ac:dyDescent="0.3">
      <c r="A917" s="153" t="s">
        <v>450</v>
      </c>
      <c r="B917" s="144" t="str">
        <f t="shared" si="16"/>
        <v>2503A</v>
      </c>
      <c r="C917" s="161" t="s">
        <v>451</v>
      </c>
      <c r="D917" s="144">
        <v>0</v>
      </c>
      <c r="E917" s="144">
        <v>0</v>
      </c>
      <c r="F917" s="144">
        <v>0</v>
      </c>
      <c r="G917" s="144">
        <v>0</v>
      </c>
      <c r="H917" s="154">
        <v>0</v>
      </c>
    </row>
    <row r="918" spans="1:8" ht="15.6" x14ac:dyDescent="0.3">
      <c r="A918" s="153" t="s">
        <v>452</v>
      </c>
      <c r="B918" s="144" t="str">
        <f t="shared" si="16"/>
        <v>2604A</v>
      </c>
      <c r="C918" s="161" t="s">
        <v>453</v>
      </c>
      <c r="D918" s="144">
        <v>0</v>
      </c>
      <c r="E918" s="144">
        <v>0</v>
      </c>
      <c r="F918" s="144">
        <v>0</v>
      </c>
      <c r="G918" s="144">
        <v>0</v>
      </c>
      <c r="H918" s="154">
        <v>0</v>
      </c>
    </row>
    <row r="919" spans="1:8" ht="15.6" x14ac:dyDescent="0.3">
      <c r="A919" s="153" t="s">
        <v>454</v>
      </c>
      <c r="B919" s="144" t="str">
        <f t="shared" si="16"/>
        <v>2703A</v>
      </c>
      <c r="C919" s="147" t="s">
        <v>455</v>
      </c>
      <c r="D919" s="144">
        <v>1269622.8999999999</v>
      </c>
      <c r="E919" s="144">
        <v>0</v>
      </c>
      <c r="F919" s="144">
        <v>1269622.8999999999</v>
      </c>
      <c r="G919" s="144">
        <v>0</v>
      </c>
      <c r="H919" s="154">
        <v>1269622.8999999999</v>
      </c>
    </row>
    <row r="920" spans="1:8" ht="15.6" x14ac:dyDescent="0.3">
      <c r="A920" s="153" t="s">
        <v>456</v>
      </c>
      <c r="B920" s="144" t="str">
        <f t="shared" si="16"/>
        <v>2824A</v>
      </c>
      <c r="C920" s="147" t="s">
        <v>457</v>
      </c>
      <c r="D920" s="144">
        <v>0</v>
      </c>
      <c r="E920" s="144">
        <v>0</v>
      </c>
      <c r="F920" s="144">
        <v>0</v>
      </c>
      <c r="G920" s="144">
        <v>0</v>
      </c>
      <c r="H920" s="154">
        <v>0</v>
      </c>
    </row>
    <row r="921" spans="1:8" ht="15.6" x14ac:dyDescent="0.3">
      <c r="A921" s="153" t="s">
        <v>458</v>
      </c>
      <c r="B921" s="144" t="str">
        <f t="shared" si="16"/>
        <v>2934</v>
      </c>
      <c r="C921" s="161" t="s">
        <v>459</v>
      </c>
      <c r="D921" s="144">
        <v>0</v>
      </c>
      <c r="E921" s="144">
        <v>0</v>
      </c>
      <c r="F921" s="144">
        <v>0</v>
      </c>
      <c r="G921" s="144">
        <v>0</v>
      </c>
      <c r="H921" s="154">
        <v>0</v>
      </c>
    </row>
    <row r="922" spans="1:8" ht="15.6" x14ac:dyDescent="0.3">
      <c r="A922" s="153" t="s">
        <v>460</v>
      </c>
      <c r="B922" s="144" t="str">
        <f t="shared" si="16"/>
        <v>3049</v>
      </c>
      <c r="C922" s="161" t="s">
        <v>461</v>
      </c>
      <c r="D922" s="144">
        <v>0</v>
      </c>
      <c r="E922" s="144">
        <v>0</v>
      </c>
      <c r="F922" s="144">
        <v>0</v>
      </c>
      <c r="G922" s="144">
        <v>0</v>
      </c>
      <c r="H922" s="154">
        <v>0</v>
      </c>
    </row>
    <row r="923" spans="1:8" ht="15.6" x14ac:dyDescent="0.3">
      <c r="A923" s="153" t="s">
        <v>462</v>
      </c>
      <c r="B923" s="144" t="str">
        <f t="shared" si="16"/>
        <v>3215</v>
      </c>
      <c r="C923" s="147" t="s">
        <v>463</v>
      </c>
      <c r="D923" s="144">
        <v>0</v>
      </c>
      <c r="E923" s="144">
        <v>0</v>
      </c>
      <c r="F923" s="144">
        <v>0</v>
      </c>
      <c r="G923" s="144">
        <v>0</v>
      </c>
      <c r="H923" s="154">
        <v>0</v>
      </c>
    </row>
    <row r="924" spans="1:8" ht="15.6" x14ac:dyDescent="0.3">
      <c r="A924" s="153" t="s">
        <v>464</v>
      </c>
      <c r="B924" s="144" t="str">
        <f t="shared" si="16"/>
        <v>3303A</v>
      </c>
      <c r="C924" s="161" t="s">
        <v>465</v>
      </c>
      <c r="D924" s="144">
        <v>0</v>
      </c>
      <c r="E924" s="144">
        <v>0</v>
      </c>
      <c r="F924" s="144">
        <v>0</v>
      </c>
      <c r="G924" s="144">
        <v>0</v>
      </c>
      <c r="H924" s="154">
        <v>0</v>
      </c>
    </row>
    <row r="925" spans="1:8" ht="15.6" x14ac:dyDescent="0.3">
      <c r="A925" s="153" t="s">
        <v>466</v>
      </c>
      <c r="B925" s="144" t="str">
        <f t="shared" si="16"/>
        <v>3410</v>
      </c>
      <c r="C925" s="147" t="s">
        <v>467</v>
      </c>
      <c r="D925" s="144">
        <v>0</v>
      </c>
      <c r="E925" s="144">
        <v>0</v>
      </c>
      <c r="F925" s="144">
        <v>0</v>
      </c>
      <c r="G925" s="144">
        <v>0</v>
      </c>
      <c r="H925" s="154">
        <v>0</v>
      </c>
    </row>
    <row r="926" spans="1:8" ht="15.6" x14ac:dyDescent="0.3">
      <c r="A926" s="153" t="s">
        <v>468</v>
      </c>
      <c r="B926" s="144" t="str">
        <f t="shared" si="16"/>
        <v>3509A</v>
      </c>
      <c r="C926" s="147" t="s">
        <v>469</v>
      </c>
      <c r="D926" s="144">
        <v>0</v>
      </c>
      <c r="E926" s="144">
        <v>0</v>
      </c>
      <c r="F926" s="144">
        <v>0</v>
      </c>
      <c r="G926" s="144">
        <v>0</v>
      </c>
      <c r="H926" s="154">
        <v>0</v>
      </c>
    </row>
    <row r="927" spans="1:8" ht="15.6" x14ac:dyDescent="0.3">
      <c r="A927" s="153" t="s">
        <v>470</v>
      </c>
      <c r="B927" s="144" t="str">
        <f t="shared" si="16"/>
        <v>3611</v>
      </c>
      <c r="C927" s="147" t="s">
        <v>471</v>
      </c>
      <c r="D927" s="144">
        <v>443.40999999999997</v>
      </c>
      <c r="E927" s="144">
        <v>0</v>
      </c>
      <c r="F927" s="144">
        <v>443.40999999999997</v>
      </c>
      <c r="G927" s="144">
        <v>0</v>
      </c>
      <c r="H927" s="154">
        <v>443.40999999999997</v>
      </c>
    </row>
    <row r="928" spans="1:8" ht="15.6" x14ac:dyDescent="0.3">
      <c r="A928" s="153" t="s">
        <v>472</v>
      </c>
      <c r="B928" s="144" t="str">
        <f t="shared" si="16"/>
        <v>3730</v>
      </c>
      <c r="C928" s="147" t="s">
        <v>473</v>
      </c>
      <c r="D928" s="144">
        <v>113.81</v>
      </c>
      <c r="E928" s="144">
        <v>0</v>
      </c>
      <c r="F928" s="144">
        <v>113.81</v>
      </c>
      <c r="G928" s="144">
        <v>0</v>
      </c>
      <c r="H928" s="154">
        <v>113.81</v>
      </c>
    </row>
    <row r="929" spans="1:8" ht="15.6" x14ac:dyDescent="0.3">
      <c r="A929" s="153" t="s">
        <v>474</v>
      </c>
      <c r="B929" s="144" t="str">
        <f t="shared" si="16"/>
        <v>3831</v>
      </c>
      <c r="C929" s="147" t="s">
        <v>475</v>
      </c>
      <c r="D929" s="144">
        <v>8</v>
      </c>
      <c r="E929" s="144">
        <v>0</v>
      </c>
      <c r="F929" s="144">
        <v>8</v>
      </c>
      <c r="G929" s="144">
        <v>0</v>
      </c>
      <c r="H929" s="154">
        <v>8</v>
      </c>
    </row>
    <row r="930" spans="1:8" ht="15.6" x14ac:dyDescent="0.3">
      <c r="A930" s="153" t="s">
        <v>476</v>
      </c>
      <c r="B930" s="144" t="str">
        <f t="shared" si="16"/>
        <v>3909A</v>
      </c>
      <c r="C930" s="147" t="s">
        <v>477</v>
      </c>
      <c r="D930" s="144">
        <v>0</v>
      </c>
      <c r="E930" s="144">
        <v>0</v>
      </c>
      <c r="F930" s="144">
        <v>0</v>
      </c>
      <c r="G930" s="144">
        <v>0</v>
      </c>
      <c r="H930" s="154">
        <v>0</v>
      </c>
    </row>
    <row r="931" spans="1:8" ht="15.6" x14ac:dyDescent="0.3">
      <c r="A931" s="153" t="s">
        <v>478</v>
      </c>
      <c r="B931" s="144" t="str">
        <f t="shared" si="16"/>
        <v>4012</v>
      </c>
      <c r="C931" s="147" t="s">
        <v>479</v>
      </c>
      <c r="D931" s="144">
        <v>1747.6</v>
      </c>
      <c r="E931" s="144">
        <v>0</v>
      </c>
      <c r="F931" s="144">
        <v>1747.6</v>
      </c>
      <c r="G931" s="144">
        <v>0</v>
      </c>
      <c r="H931" s="154">
        <v>1747.6</v>
      </c>
    </row>
    <row r="932" spans="1:8" ht="15.6" x14ac:dyDescent="0.3">
      <c r="A932" s="153" t="s">
        <v>478</v>
      </c>
      <c r="B932" s="144" t="str">
        <f t="shared" si="16"/>
        <v>4033</v>
      </c>
      <c r="C932" s="147" t="s">
        <v>480</v>
      </c>
      <c r="D932" s="144">
        <v>95.47</v>
      </c>
      <c r="E932" s="144">
        <v>0</v>
      </c>
      <c r="F932" s="144">
        <v>95.47</v>
      </c>
      <c r="G932" s="144">
        <v>0</v>
      </c>
      <c r="H932" s="154">
        <v>95.47</v>
      </c>
    </row>
    <row r="933" spans="1:8" ht="15.6" x14ac:dyDescent="0.3">
      <c r="A933" s="153" t="s">
        <v>481</v>
      </c>
      <c r="B933" s="144" t="str">
        <f t="shared" si="16"/>
        <v>4110</v>
      </c>
      <c r="C933" s="161" t="s">
        <v>482</v>
      </c>
      <c r="D933" s="144">
        <v>2415.0500000000002</v>
      </c>
      <c r="E933" s="144">
        <v>0</v>
      </c>
      <c r="F933" s="144">
        <v>2415.0500000000002</v>
      </c>
      <c r="G933" s="144">
        <v>0</v>
      </c>
      <c r="H933" s="154">
        <v>2415.0500000000002</v>
      </c>
    </row>
    <row r="934" spans="1:8" ht="15.6" x14ac:dyDescent="0.3">
      <c r="A934" s="153" t="s">
        <v>481</v>
      </c>
      <c r="B934" s="144" t="str">
        <f t="shared" si="16"/>
        <v>4128</v>
      </c>
      <c r="C934" s="161" t="s">
        <v>483</v>
      </c>
      <c r="D934" s="144">
        <v>2058498.35</v>
      </c>
      <c r="E934" s="144">
        <v>0</v>
      </c>
      <c r="F934" s="144">
        <v>2058498.35</v>
      </c>
      <c r="G934" s="144">
        <v>0</v>
      </c>
      <c r="H934" s="154">
        <v>2058498.35</v>
      </c>
    </row>
    <row r="935" spans="1:8" ht="15.6" x14ac:dyDescent="0.3">
      <c r="A935" s="153" t="s">
        <v>481</v>
      </c>
      <c r="B935" s="144" t="str">
        <f t="shared" si="16"/>
        <v>4125</v>
      </c>
      <c r="C935" s="164" t="s">
        <v>484</v>
      </c>
      <c r="D935" s="144">
        <v>0</v>
      </c>
      <c r="E935" s="144">
        <v>0</v>
      </c>
      <c r="F935" s="144">
        <v>0</v>
      </c>
      <c r="G935" s="144">
        <v>0</v>
      </c>
      <c r="H935" s="154">
        <v>0</v>
      </c>
    </row>
    <row r="936" spans="1:8" ht="15.6" x14ac:dyDescent="0.3">
      <c r="A936" s="153" t="s">
        <v>485</v>
      </c>
      <c r="B936" s="144" t="str">
        <f t="shared" si="16"/>
        <v>4210</v>
      </c>
      <c r="C936" s="161" t="s">
        <v>486</v>
      </c>
      <c r="D936" s="144">
        <v>508.16999999999996</v>
      </c>
      <c r="E936" s="144">
        <v>0</v>
      </c>
      <c r="F936" s="144">
        <v>508.16999999999996</v>
      </c>
      <c r="G936" s="144">
        <v>0</v>
      </c>
      <c r="H936" s="154">
        <v>508.16999999999996</v>
      </c>
    </row>
    <row r="937" spans="1:8" ht="15.6" x14ac:dyDescent="0.3">
      <c r="A937" s="153" t="s">
        <v>248</v>
      </c>
      <c r="B937" s="144" t="str">
        <f t="shared" si="16"/>
        <v>4316</v>
      </c>
      <c r="C937" s="161" t="s">
        <v>487</v>
      </c>
      <c r="D937" s="144">
        <v>1765931.97</v>
      </c>
      <c r="E937" s="144">
        <v>0</v>
      </c>
      <c r="F937" s="144">
        <v>1765931.97</v>
      </c>
      <c r="G937" s="144">
        <v>0</v>
      </c>
      <c r="H937" s="154">
        <v>1765931.97</v>
      </c>
    </row>
    <row r="938" spans="1:8" ht="15.6" x14ac:dyDescent="0.3">
      <c r="A938" s="153" t="s">
        <v>248</v>
      </c>
      <c r="B938" s="144" t="str">
        <f t="shared" si="16"/>
        <v>4325</v>
      </c>
      <c r="C938" s="164" t="s">
        <v>488</v>
      </c>
      <c r="D938" s="144">
        <v>0</v>
      </c>
      <c r="E938" s="144">
        <v>0</v>
      </c>
      <c r="F938" s="144">
        <v>0</v>
      </c>
      <c r="G938" s="144">
        <v>0</v>
      </c>
      <c r="H938" s="154">
        <v>0</v>
      </c>
    </row>
    <row r="939" spans="1:8" ht="15.6" x14ac:dyDescent="0.3">
      <c r="A939" s="153" t="s">
        <v>489</v>
      </c>
      <c r="B939" s="144" t="str">
        <f t="shared" si="16"/>
        <v>4435</v>
      </c>
      <c r="C939" s="161" t="s">
        <v>490</v>
      </c>
      <c r="D939" s="144">
        <v>0</v>
      </c>
      <c r="E939" s="144">
        <v>0</v>
      </c>
      <c r="F939" s="144">
        <v>0</v>
      </c>
      <c r="G939" s="144">
        <v>0</v>
      </c>
      <c r="H939" s="154">
        <v>0</v>
      </c>
    </row>
    <row r="940" spans="1:8" ht="15.6" x14ac:dyDescent="0.3">
      <c r="A940" s="153" t="s">
        <v>491</v>
      </c>
      <c r="B940" s="144" t="str">
        <f t="shared" si="16"/>
        <v>4510</v>
      </c>
      <c r="C940" s="161" t="s">
        <v>492</v>
      </c>
      <c r="D940" s="144">
        <v>0</v>
      </c>
      <c r="E940" s="144">
        <v>0</v>
      </c>
      <c r="F940" s="144">
        <v>0</v>
      </c>
      <c r="G940" s="144">
        <v>0</v>
      </c>
      <c r="H940" s="154">
        <v>0</v>
      </c>
    </row>
    <row r="941" spans="1:8" ht="15.6" x14ac:dyDescent="0.3">
      <c r="A941" s="153" t="s">
        <v>493</v>
      </c>
      <c r="B941" s="144" t="str">
        <f t="shared" si="16"/>
        <v>4612</v>
      </c>
      <c r="C941" s="161" t="s">
        <v>494</v>
      </c>
      <c r="D941" s="144">
        <v>6738.5999999999995</v>
      </c>
      <c r="E941" s="144">
        <v>0</v>
      </c>
      <c r="F941" s="144">
        <v>6738.5999999999995</v>
      </c>
      <c r="G941" s="144">
        <v>0</v>
      </c>
      <c r="H941" s="154">
        <v>6738.5999999999995</v>
      </c>
    </row>
    <row r="942" spans="1:8" ht="15.6" x14ac:dyDescent="0.3">
      <c r="A942" s="153" t="s">
        <v>495</v>
      </c>
      <c r="B942" s="144" t="str">
        <f t="shared" si="16"/>
        <v>4711</v>
      </c>
      <c r="C942" s="161" t="s">
        <v>496</v>
      </c>
      <c r="D942" s="144">
        <v>2730.8599999999997</v>
      </c>
      <c r="E942" s="144">
        <v>0</v>
      </c>
      <c r="F942" s="144">
        <v>2730.8599999999997</v>
      </c>
      <c r="G942" s="144">
        <v>0</v>
      </c>
      <c r="H942" s="154">
        <v>2730.8599999999997</v>
      </c>
    </row>
    <row r="943" spans="1:8" ht="15.6" x14ac:dyDescent="0.3">
      <c r="A943" s="153" t="s">
        <v>497</v>
      </c>
      <c r="B943" s="144" t="str">
        <f t="shared" si="16"/>
        <v>4815</v>
      </c>
      <c r="C943" s="161" t="s">
        <v>498</v>
      </c>
      <c r="D943" s="144">
        <v>5115.3099999999995</v>
      </c>
      <c r="E943" s="144">
        <v>0</v>
      </c>
      <c r="F943" s="144">
        <v>5115.3099999999995</v>
      </c>
      <c r="G943" s="144">
        <v>0</v>
      </c>
      <c r="H943" s="154">
        <v>5115.3099999999995</v>
      </c>
    </row>
    <row r="944" spans="1:8" ht="15.6" x14ac:dyDescent="0.3">
      <c r="A944" s="153" t="s">
        <v>499</v>
      </c>
      <c r="B944" s="144" t="str">
        <f t="shared" si="16"/>
        <v>4949</v>
      </c>
      <c r="C944" s="161" t="s">
        <v>500</v>
      </c>
      <c r="D944" s="144">
        <v>0</v>
      </c>
      <c r="E944" s="144">
        <v>0</v>
      </c>
      <c r="F944" s="144">
        <v>0</v>
      </c>
      <c r="G944" s="144">
        <v>0</v>
      </c>
      <c r="H944" s="154">
        <v>0</v>
      </c>
    </row>
    <row r="945" spans="1:8" ht="15.6" x14ac:dyDescent="0.3">
      <c r="A945" s="153" t="s">
        <v>501</v>
      </c>
      <c r="B945" s="144" t="str">
        <f t="shared" si="16"/>
        <v>5019A</v>
      </c>
      <c r="C945" s="161" t="s">
        <v>502</v>
      </c>
      <c r="D945" s="144">
        <v>1446.4</v>
      </c>
      <c r="E945" s="144">
        <v>0</v>
      </c>
      <c r="F945" s="144">
        <v>1446.4</v>
      </c>
      <c r="G945" s="144">
        <v>0</v>
      </c>
      <c r="H945" s="154">
        <v>1446.4</v>
      </c>
    </row>
    <row r="946" spans="1:8" ht="15.6" x14ac:dyDescent="0.3">
      <c r="A946" s="153" t="s">
        <v>503</v>
      </c>
      <c r="B946" s="144" t="str">
        <f t="shared" si="16"/>
        <v>5119A</v>
      </c>
      <c r="C946" s="161" t="s">
        <v>504</v>
      </c>
      <c r="D946" s="144">
        <v>553.6</v>
      </c>
      <c r="E946" s="144">
        <v>0</v>
      </c>
      <c r="F946" s="144">
        <v>553.6</v>
      </c>
      <c r="G946" s="144">
        <v>0</v>
      </c>
      <c r="H946" s="154">
        <v>553.6</v>
      </c>
    </row>
    <row r="947" spans="1:8" ht="15.6" x14ac:dyDescent="0.3">
      <c r="A947" s="153" t="s">
        <v>505</v>
      </c>
      <c r="B947" s="144" t="str">
        <f t="shared" si="16"/>
        <v>5219A</v>
      </c>
      <c r="C947" s="161" t="s">
        <v>506</v>
      </c>
      <c r="D947" s="144">
        <v>0</v>
      </c>
      <c r="E947" s="144">
        <v>0</v>
      </c>
      <c r="F947" s="144">
        <v>0</v>
      </c>
      <c r="G947" s="144">
        <v>0</v>
      </c>
      <c r="H947" s="154">
        <v>0</v>
      </c>
    </row>
    <row r="948" spans="1:8" ht="15.6" x14ac:dyDescent="0.3">
      <c r="A948" s="153" t="s">
        <v>507</v>
      </c>
      <c r="B948" s="144" t="str">
        <f t="shared" si="16"/>
        <v>5319A</v>
      </c>
      <c r="C948" s="161" t="s">
        <v>508</v>
      </c>
      <c r="D948" s="144">
        <v>2575.2399999999998</v>
      </c>
      <c r="E948" s="144">
        <v>0</v>
      </c>
      <c r="F948" s="144">
        <v>2575.2399999999998</v>
      </c>
      <c r="G948" s="144">
        <v>0</v>
      </c>
      <c r="H948" s="154">
        <v>2575.2399999999998</v>
      </c>
    </row>
    <row r="949" spans="1:8" ht="15.6" x14ac:dyDescent="0.3">
      <c r="A949" s="153" t="s">
        <v>270</v>
      </c>
      <c r="B949" s="144" t="str">
        <f t="shared" si="16"/>
        <v>5438</v>
      </c>
      <c r="C949" s="161" t="s">
        <v>509</v>
      </c>
      <c r="D949" s="144">
        <v>750.12</v>
      </c>
      <c r="E949" s="144">
        <v>0</v>
      </c>
      <c r="F949" s="144">
        <v>750.12</v>
      </c>
      <c r="G949" s="144">
        <v>0</v>
      </c>
      <c r="H949" s="154">
        <v>750.12</v>
      </c>
    </row>
    <row r="950" spans="1:8" ht="15.6" x14ac:dyDescent="0.3">
      <c r="A950" s="153" t="s">
        <v>264</v>
      </c>
      <c r="B950" s="144" t="str">
        <f t="shared" si="16"/>
        <v>5526</v>
      </c>
      <c r="C950" s="161" t="s">
        <v>510</v>
      </c>
      <c r="D950" s="144">
        <v>132380.43</v>
      </c>
      <c r="E950" s="144">
        <v>0</v>
      </c>
      <c r="F950" s="144">
        <v>132380.43</v>
      </c>
      <c r="G950" s="144">
        <v>0</v>
      </c>
      <c r="H950" s="154">
        <v>132380.43</v>
      </c>
    </row>
    <row r="951" spans="1:8" ht="15.6" x14ac:dyDescent="0.3">
      <c r="A951" s="153" t="s">
        <v>276</v>
      </c>
      <c r="B951" s="144" t="str">
        <f t="shared" si="16"/>
        <v>5719A</v>
      </c>
      <c r="C951" s="161" t="s">
        <v>511</v>
      </c>
      <c r="D951" s="144">
        <v>0</v>
      </c>
      <c r="E951" s="144">
        <v>0</v>
      </c>
      <c r="F951" s="144">
        <v>0</v>
      </c>
      <c r="G951" s="144">
        <v>0</v>
      </c>
      <c r="H951" s="154">
        <v>0</v>
      </c>
    </row>
    <row r="952" spans="1:8" ht="15.6" x14ac:dyDescent="0.3">
      <c r="A952" s="153" t="s">
        <v>512</v>
      </c>
      <c r="B952" s="144" t="str">
        <f t="shared" si="16"/>
        <v>5819A</v>
      </c>
      <c r="C952" s="161" t="s">
        <v>513</v>
      </c>
      <c r="D952" s="144">
        <v>0</v>
      </c>
      <c r="E952" s="144">
        <v>0</v>
      </c>
      <c r="F952" s="144">
        <v>0</v>
      </c>
      <c r="G952" s="144">
        <v>0</v>
      </c>
      <c r="H952" s="154">
        <v>0</v>
      </c>
    </row>
    <row r="953" spans="1:8" ht="15.6" x14ac:dyDescent="0.3">
      <c r="A953" s="153" t="s">
        <v>512</v>
      </c>
      <c r="B953" s="144" t="str">
        <f t="shared" si="16"/>
        <v>5829</v>
      </c>
      <c r="C953" s="161" t="s">
        <v>514</v>
      </c>
      <c r="D953" s="144">
        <v>0</v>
      </c>
      <c r="E953" s="144">
        <v>0</v>
      </c>
      <c r="F953" s="144">
        <v>0</v>
      </c>
      <c r="G953" s="144">
        <v>0</v>
      </c>
      <c r="H953" s="154">
        <v>0</v>
      </c>
    </row>
    <row r="954" spans="1:8" ht="15.6" x14ac:dyDescent="0.3">
      <c r="A954" s="153" t="s">
        <v>515</v>
      </c>
      <c r="B954" s="144" t="str">
        <f t="shared" si="16"/>
        <v>5919A</v>
      </c>
      <c r="C954" s="161" t="s">
        <v>516</v>
      </c>
      <c r="D954" s="144">
        <v>0</v>
      </c>
      <c r="E954" s="144">
        <v>0</v>
      </c>
      <c r="F954" s="144">
        <v>0</v>
      </c>
      <c r="G954" s="144">
        <v>0</v>
      </c>
      <c r="H954" s="154">
        <v>0</v>
      </c>
    </row>
    <row r="955" spans="1:8" ht="15.6" x14ac:dyDescent="0.3">
      <c r="A955" s="153" t="s">
        <v>274</v>
      </c>
      <c r="B955" s="144" t="str">
        <f t="shared" si="16"/>
        <v>6019A</v>
      </c>
      <c r="C955" s="147" t="s">
        <v>517</v>
      </c>
      <c r="D955" s="144">
        <v>534</v>
      </c>
      <c r="E955" s="144">
        <v>0</v>
      </c>
      <c r="F955" s="144">
        <v>534</v>
      </c>
      <c r="G955" s="144">
        <v>0</v>
      </c>
      <c r="H955" s="154">
        <v>534</v>
      </c>
    </row>
    <row r="956" spans="1:8" ht="15.6" x14ac:dyDescent="0.3">
      <c r="A956" s="153" t="s">
        <v>518</v>
      </c>
      <c r="B956" s="144" t="str">
        <f t="shared" si="16"/>
        <v>6119A</v>
      </c>
      <c r="C956" s="147" t="s">
        <v>519</v>
      </c>
      <c r="D956" s="144">
        <v>0</v>
      </c>
      <c r="E956" s="144">
        <v>0</v>
      </c>
      <c r="F956" s="144">
        <v>0</v>
      </c>
      <c r="G956" s="144">
        <v>0</v>
      </c>
      <c r="H956" s="154">
        <v>0</v>
      </c>
    </row>
    <row r="957" spans="1:8" ht="15.6" x14ac:dyDescent="0.3">
      <c r="A957" s="153" t="s">
        <v>520</v>
      </c>
      <c r="B957" s="144" t="str">
        <f t="shared" si="16"/>
        <v>6249</v>
      </c>
      <c r="C957" s="161" t="s">
        <v>521</v>
      </c>
      <c r="D957" s="144">
        <v>5741.03</v>
      </c>
      <c r="E957" s="144">
        <v>0</v>
      </c>
      <c r="F957" s="144">
        <v>5741.03</v>
      </c>
      <c r="G957" s="144">
        <v>0</v>
      </c>
      <c r="H957" s="154">
        <v>5741.03</v>
      </c>
    </row>
    <row r="958" spans="1:8" ht="15.6" x14ac:dyDescent="0.3">
      <c r="A958" s="153" t="s">
        <v>522</v>
      </c>
      <c r="B958" s="144" t="str">
        <f t="shared" si="16"/>
        <v>6329</v>
      </c>
      <c r="C958" s="161" t="s">
        <v>523</v>
      </c>
      <c r="D958" s="144">
        <v>5980</v>
      </c>
      <c r="E958" s="144">
        <v>0</v>
      </c>
      <c r="F958" s="144">
        <v>5980</v>
      </c>
      <c r="G958" s="144">
        <v>0</v>
      </c>
      <c r="H958" s="154">
        <v>5980</v>
      </c>
    </row>
    <row r="959" spans="1:8" ht="15.6" x14ac:dyDescent="0.3">
      <c r="A959" s="153" t="s">
        <v>524</v>
      </c>
      <c r="B959" s="144" t="str">
        <f t="shared" si="16"/>
        <v>6407</v>
      </c>
      <c r="C959" s="161" t="s">
        <v>525</v>
      </c>
      <c r="D959" s="144">
        <v>0</v>
      </c>
      <c r="E959" s="144">
        <v>0</v>
      </c>
      <c r="F959" s="144">
        <v>0</v>
      </c>
      <c r="G959" s="144">
        <v>0</v>
      </c>
      <c r="H959" s="154">
        <v>0</v>
      </c>
    </row>
    <row r="960" spans="1:8" ht="15.6" x14ac:dyDescent="0.3">
      <c r="A960" s="153" t="s">
        <v>526</v>
      </c>
      <c r="B960" s="144" t="str">
        <f t="shared" ref="B960:B990" si="17">C960</f>
        <v>6519A</v>
      </c>
      <c r="C960" s="161" t="s">
        <v>527</v>
      </c>
      <c r="D960" s="144">
        <v>0</v>
      </c>
      <c r="E960" s="144">
        <v>0</v>
      </c>
      <c r="F960" s="144">
        <v>0</v>
      </c>
      <c r="G960" s="144">
        <v>0</v>
      </c>
      <c r="H960" s="154">
        <v>0</v>
      </c>
    </row>
    <row r="961" spans="1:8" ht="15.6" x14ac:dyDescent="0.3">
      <c r="A961" s="153" t="s">
        <v>528</v>
      </c>
      <c r="B961" s="144" t="str">
        <f t="shared" si="17"/>
        <v>6619A</v>
      </c>
      <c r="C961" s="161" t="s">
        <v>529</v>
      </c>
      <c r="D961" s="144">
        <v>0</v>
      </c>
      <c r="E961" s="144">
        <v>0</v>
      </c>
      <c r="F961" s="144">
        <v>0</v>
      </c>
      <c r="G961" s="144">
        <v>0</v>
      </c>
      <c r="H961" s="154">
        <v>0</v>
      </c>
    </row>
    <row r="962" spans="1:8" ht="15.6" x14ac:dyDescent="0.3">
      <c r="A962" s="153" t="s">
        <v>530</v>
      </c>
      <c r="B962" s="144" t="str">
        <f t="shared" si="17"/>
        <v>6709A</v>
      </c>
      <c r="C962" s="161" t="s">
        <v>531</v>
      </c>
      <c r="D962" s="144">
        <v>692.87</v>
      </c>
      <c r="E962" s="144">
        <v>0</v>
      </c>
      <c r="F962" s="144">
        <v>692.87</v>
      </c>
      <c r="G962" s="144">
        <v>0</v>
      </c>
      <c r="H962" s="154">
        <v>692.87</v>
      </c>
    </row>
    <row r="963" spans="1:8" ht="15.6" x14ac:dyDescent="0.3">
      <c r="A963" s="153" t="s">
        <v>530</v>
      </c>
      <c r="B963" s="144" t="str">
        <f t="shared" si="17"/>
        <v>6733</v>
      </c>
      <c r="C963" s="161" t="s">
        <v>532</v>
      </c>
      <c r="D963" s="144">
        <v>0</v>
      </c>
      <c r="E963" s="144">
        <v>0</v>
      </c>
      <c r="F963" s="144">
        <v>0</v>
      </c>
      <c r="G963" s="144">
        <v>0</v>
      </c>
      <c r="H963" s="154">
        <v>0</v>
      </c>
    </row>
    <row r="964" spans="1:8" ht="15.6" x14ac:dyDescent="0.3">
      <c r="A964" s="153" t="s">
        <v>533</v>
      </c>
      <c r="B964" s="144" t="str">
        <f t="shared" si="17"/>
        <v>6840</v>
      </c>
      <c r="C964" s="164" t="s">
        <v>534</v>
      </c>
      <c r="D964" s="144">
        <v>0</v>
      </c>
      <c r="E964" s="144">
        <v>0</v>
      </c>
      <c r="F964" s="144">
        <v>0</v>
      </c>
      <c r="G964" s="144">
        <v>0</v>
      </c>
      <c r="H964" s="154">
        <v>0</v>
      </c>
    </row>
    <row r="965" spans="1:8" ht="15.6" x14ac:dyDescent="0.3">
      <c r="A965" s="153" t="s">
        <v>535</v>
      </c>
      <c r="B965" s="144" t="str">
        <f t="shared" si="17"/>
        <v>7208</v>
      </c>
      <c r="C965" s="161" t="s">
        <v>536</v>
      </c>
      <c r="D965" s="144">
        <v>1389</v>
      </c>
      <c r="E965" s="144">
        <v>0</v>
      </c>
      <c r="F965" s="144">
        <v>1389</v>
      </c>
      <c r="G965" s="144">
        <v>0</v>
      </c>
      <c r="H965" s="154">
        <v>1389</v>
      </c>
    </row>
    <row r="966" spans="1:8" ht="15.6" x14ac:dyDescent="0.3">
      <c r="A966" s="153" t="s">
        <v>347</v>
      </c>
      <c r="B966" s="144" t="str">
        <f t="shared" si="17"/>
        <v>7305A</v>
      </c>
      <c r="C966" s="161" t="s">
        <v>537</v>
      </c>
      <c r="D966" s="144">
        <v>0</v>
      </c>
      <c r="E966" s="144">
        <v>0</v>
      </c>
      <c r="F966" s="144">
        <v>0</v>
      </c>
      <c r="G966" s="144">
        <v>0</v>
      </c>
      <c r="H966" s="154">
        <v>0</v>
      </c>
    </row>
    <row r="967" spans="1:8" ht="15.6" x14ac:dyDescent="0.3">
      <c r="A967" s="153" t="s">
        <v>538</v>
      </c>
      <c r="B967" s="144" t="str">
        <f t="shared" si="17"/>
        <v>7405A</v>
      </c>
      <c r="C967" s="161" t="s">
        <v>539</v>
      </c>
      <c r="D967" s="144">
        <v>80070.94</v>
      </c>
      <c r="E967" s="144">
        <v>0</v>
      </c>
      <c r="F967" s="144">
        <v>80070.94</v>
      </c>
      <c r="G967" s="144">
        <v>0</v>
      </c>
      <c r="H967" s="154">
        <v>80070.94</v>
      </c>
    </row>
    <row r="968" spans="1:8" ht="15.6" x14ac:dyDescent="0.3">
      <c r="A968" s="153" t="s">
        <v>538</v>
      </c>
      <c r="B968" s="144" t="str">
        <f t="shared" si="17"/>
        <v>7425</v>
      </c>
      <c r="C968" s="164" t="s">
        <v>540</v>
      </c>
      <c r="D968" s="144">
        <v>0</v>
      </c>
      <c r="E968" s="144">
        <v>0</v>
      </c>
      <c r="F968" s="144">
        <v>0</v>
      </c>
      <c r="G968" s="144">
        <v>0</v>
      </c>
      <c r="H968" s="154">
        <v>0</v>
      </c>
    </row>
    <row r="969" spans="1:8" ht="15.6" x14ac:dyDescent="0.3">
      <c r="A969" s="153" t="s">
        <v>541</v>
      </c>
      <c r="B969" s="144" t="str">
        <f t="shared" si="17"/>
        <v>7538</v>
      </c>
      <c r="C969" s="147" t="s">
        <v>542</v>
      </c>
      <c r="D969" s="144">
        <v>5597.68</v>
      </c>
      <c r="E969" s="144">
        <v>0</v>
      </c>
      <c r="F969" s="144">
        <v>5597.68</v>
      </c>
      <c r="G969" s="144">
        <v>0</v>
      </c>
      <c r="H969" s="154">
        <v>5597.68</v>
      </c>
    </row>
    <row r="970" spans="1:8" ht="15.6" x14ac:dyDescent="0.3">
      <c r="A970" s="153" t="s">
        <v>541</v>
      </c>
      <c r="B970" s="144" t="str">
        <f t="shared" si="17"/>
        <v>7525</v>
      </c>
      <c r="C970" s="162" t="s">
        <v>543</v>
      </c>
      <c r="D970" s="144">
        <v>0</v>
      </c>
      <c r="E970" s="144">
        <v>0</v>
      </c>
      <c r="F970" s="144">
        <v>0</v>
      </c>
      <c r="G970" s="144">
        <v>0</v>
      </c>
      <c r="H970" s="154">
        <v>0</v>
      </c>
    </row>
    <row r="971" spans="1:8" ht="15.6" x14ac:dyDescent="0.3">
      <c r="A971" s="153" t="s">
        <v>544</v>
      </c>
      <c r="B971" s="144" t="str">
        <f t="shared" si="17"/>
        <v>7932</v>
      </c>
      <c r="C971" s="161" t="s">
        <v>545</v>
      </c>
      <c r="D971" s="144">
        <v>0</v>
      </c>
      <c r="E971" s="144">
        <v>0</v>
      </c>
      <c r="F971" s="144">
        <v>0</v>
      </c>
      <c r="G971" s="144">
        <v>0</v>
      </c>
      <c r="H971" s="154">
        <v>0</v>
      </c>
    </row>
    <row r="972" spans="1:8" ht="15.6" x14ac:dyDescent="0.3">
      <c r="A972" s="153" t="s">
        <v>548</v>
      </c>
      <c r="B972" s="144" t="str">
        <f t="shared" si="17"/>
        <v>8132</v>
      </c>
      <c r="C972" s="161" t="s">
        <v>549</v>
      </c>
      <c r="D972" s="144">
        <v>0</v>
      </c>
      <c r="E972" s="144">
        <v>0</v>
      </c>
      <c r="F972" s="144">
        <v>0</v>
      </c>
      <c r="G972" s="144">
        <v>0</v>
      </c>
      <c r="H972" s="154">
        <v>0</v>
      </c>
    </row>
    <row r="973" spans="1:8" ht="15.6" x14ac:dyDescent="0.3">
      <c r="A973" s="153" t="s">
        <v>333</v>
      </c>
      <c r="B973" s="144" t="str">
        <f t="shared" si="17"/>
        <v>8440</v>
      </c>
      <c r="C973" s="161" t="s">
        <v>552</v>
      </c>
      <c r="D973" s="144">
        <v>0</v>
      </c>
      <c r="E973" s="144">
        <v>0</v>
      </c>
      <c r="F973" s="144">
        <v>0</v>
      </c>
      <c r="G973" s="144">
        <v>0</v>
      </c>
      <c r="H973" s="154">
        <v>0</v>
      </c>
    </row>
    <row r="974" spans="1:8" ht="15.6" x14ac:dyDescent="0.3">
      <c r="A974" s="153" t="s">
        <v>553</v>
      </c>
      <c r="B974" s="144" t="str">
        <f t="shared" si="17"/>
        <v>8809A</v>
      </c>
      <c r="C974" s="161" t="s">
        <v>554</v>
      </c>
      <c r="D974" s="144">
        <v>569.28</v>
      </c>
      <c r="E974" s="144">
        <v>0</v>
      </c>
      <c r="F974" s="144">
        <v>569.28</v>
      </c>
      <c r="G974" s="144">
        <v>0</v>
      </c>
      <c r="H974" s="154">
        <v>569.28</v>
      </c>
    </row>
    <row r="975" spans="1:8" ht="15.6" x14ac:dyDescent="0.3">
      <c r="A975" s="153" t="s">
        <v>555</v>
      </c>
      <c r="B975" s="144" t="str">
        <f t="shared" si="17"/>
        <v>9040</v>
      </c>
      <c r="C975" s="147" t="s">
        <v>556</v>
      </c>
      <c r="D975" s="144">
        <v>0</v>
      </c>
      <c r="E975" s="144">
        <v>0</v>
      </c>
      <c r="F975" s="144">
        <v>0</v>
      </c>
      <c r="G975" s="144">
        <v>0</v>
      </c>
      <c r="H975" s="154">
        <v>0</v>
      </c>
    </row>
    <row r="976" spans="1:8" ht="15.6" x14ac:dyDescent="0.3">
      <c r="A976" s="153" t="s">
        <v>557</v>
      </c>
      <c r="B976" s="144" t="str">
        <f t="shared" si="17"/>
        <v>9201A</v>
      </c>
      <c r="C976" s="147" t="s">
        <v>558</v>
      </c>
      <c r="D976" s="144">
        <v>0</v>
      </c>
      <c r="E976" s="144">
        <v>0</v>
      </c>
      <c r="F976" s="144">
        <v>0</v>
      </c>
      <c r="G976" s="144">
        <v>0</v>
      </c>
      <c r="H976" s="154">
        <v>0</v>
      </c>
    </row>
    <row r="977" spans="1:8" ht="15.6" x14ac:dyDescent="0.3">
      <c r="A977" s="153" t="s">
        <v>559</v>
      </c>
      <c r="B977" s="144" t="str">
        <f t="shared" si="17"/>
        <v>9301A</v>
      </c>
      <c r="C977" s="147" t="s">
        <v>560</v>
      </c>
      <c r="D977" s="144">
        <v>0</v>
      </c>
      <c r="E977" s="144">
        <v>0</v>
      </c>
      <c r="F977" s="144">
        <v>0</v>
      </c>
      <c r="G977" s="144">
        <v>0</v>
      </c>
      <c r="H977" s="154">
        <v>0</v>
      </c>
    </row>
    <row r="978" spans="1:8" ht="15.6" x14ac:dyDescent="0.3">
      <c r="A978" s="153" t="s">
        <v>561</v>
      </c>
      <c r="B978" s="144" t="str">
        <f t="shared" si="17"/>
        <v>9449</v>
      </c>
      <c r="C978" s="147" t="s">
        <v>562</v>
      </c>
      <c r="D978" s="144">
        <v>310.23</v>
      </c>
      <c r="E978" s="144">
        <v>0</v>
      </c>
      <c r="F978" s="144">
        <v>310.23</v>
      </c>
      <c r="G978" s="144">
        <v>0</v>
      </c>
      <c r="H978" s="154">
        <v>310.23</v>
      </c>
    </row>
    <row r="979" spans="1:8" ht="15.6" x14ac:dyDescent="0.3">
      <c r="A979" s="153" t="s">
        <v>563</v>
      </c>
      <c r="B979" s="144" t="str">
        <f t="shared" si="17"/>
        <v>9618A</v>
      </c>
      <c r="C979" s="147" t="s">
        <v>564</v>
      </c>
      <c r="D979" s="144">
        <v>0</v>
      </c>
      <c r="E979" s="144">
        <v>0</v>
      </c>
      <c r="F979" s="144">
        <v>0</v>
      </c>
      <c r="G979" s="144">
        <v>0</v>
      </c>
      <c r="H979" s="154">
        <v>0</v>
      </c>
    </row>
    <row r="980" spans="1:8" ht="15.6" x14ac:dyDescent="0.3">
      <c r="A980" s="153" t="s">
        <v>606</v>
      </c>
      <c r="B980" s="144" t="str">
        <f t="shared" si="17"/>
        <v>9818A</v>
      </c>
      <c r="C980" s="147" t="s">
        <v>565</v>
      </c>
      <c r="D980" s="144">
        <v>234964506.36000001</v>
      </c>
      <c r="E980" s="144">
        <v>9268799.8599999845</v>
      </c>
      <c r="F980" s="144">
        <v>244233306.22</v>
      </c>
      <c r="G980" s="144">
        <v>0</v>
      </c>
      <c r="H980" s="154">
        <v>244233306.22</v>
      </c>
    </row>
    <row r="981" spans="1:8" ht="15.6" x14ac:dyDescent="0.3">
      <c r="A981" s="153" t="s">
        <v>607</v>
      </c>
      <c r="B981" s="144" t="str">
        <f t="shared" si="17"/>
        <v>9818A1</v>
      </c>
      <c r="C981" s="162" t="s">
        <v>608</v>
      </c>
      <c r="D981" s="144"/>
      <c r="E981" s="144">
        <v>0</v>
      </c>
      <c r="F981" s="144">
        <v>0</v>
      </c>
      <c r="G981" s="144">
        <v>0</v>
      </c>
      <c r="H981" s="154">
        <v>0</v>
      </c>
    </row>
    <row r="982" spans="1:8" ht="15.6" x14ac:dyDescent="0.3">
      <c r="A982" s="153" t="s">
        <v>609</v>
      </c>
      <c r="B982" s="144" t="str">
        <f t="shared" si="17"/>
        <v>9818A2</v>
      </c>
      <c r="C982" s="162" t="s">
        <v>610</v>
      </c>
      <c r="D982" s="144"/>
      <c r="E982" s="144">
        <v>0</v>
      </c>
      <c r="F982" s="144">
        <v>0</v>
      </c>
      <c r="G982" s="144">
        <v>0</v>
      </c>
      <c r="H982" s="154">
        <v>0</v>
      </c>
    </row>
    <row r="983" spans="1:8" ht="15.6" x14ac:dyDescent="0.3">
      <c r="A983" s="153" t="s">
        <v>567</v>
      </c>
      <c r="B983" s="144" t="str">
        <f t="shared" si="17"/>
        <v>BB49</v>
      </c>
      <c r="C983" s="147" t="s">
        <v>568</v>
      </c>
      <c r="D983" s="144">
        <v>0</v>
      </c>
      <c r="E983" s="144">
        <v>0</v>
      </c>
      <c r="F983" s="144">
        <v>0</v>
      </c>
      <c r="G983" s="144">
        <v>0</v>
      </c>
      <c r="H983" s="154">
        <v>0</v>
      </c>
    </row>
    <row r="984" spans="1:8" ht="15.6" x14ac:dyDescent="0.3">
      <c r="A984" s="153" t="s">
        <v>569</v>
      </c>
      <c r="B984" s="144" t="str">
        <f t="shared" si="17"/>
        <v>AA</v>
      </c>
      <c r="C984" s="145" t="s">
        <v>570</v>
      </c>
      <c r="D984" s="144"/>
      <c r="E984" s="144">
        <v>0</v>
      </c>
      <c r="F984" s="144">
        <v>0</v>
      </c>
      <c r="G984" s="144">
        <v>0</v>
      </c>
      <c r="H984" s="154">
        <v>0</v>
      </c>
    </row>
    <row r="985" spans="1:8" ht="15.6" x14ac:dyDescent="0.3">
      <c r="A985" s="153" t="s">
        <v>571</v>
      </c>
      <c r="B985" s="144" t="str">
        <f t="shared" si="17"/>
        <v>BB</v>
      </c>
      <c r="C985" s="145" t="s">
        <v>587</v>
      </c>
      <c r="D985" s="144"/>
      <c r="E985" s="144">
        <v>0</v>
      </c>
      <c r="F985" s="144">
        <v>0</v>
      </c>
      <c r="G985" s="144">
        <v>0</v>
      </c>
      <c r="H985" s="154">
        <v>0</v>
      </c>
    </row>
    <row r="986" spans="1:8" ht="15.6" x14ac:dyDescent="0.3">
      <c r="A986" s="153" t="s">
        <v>572</v>
      </c>
      <c r="B986" s="144" t="str">
        <f t="shared" si="17"/>
        <v>CC</v>
      </c>
      <c r="C986" s="145" t="s">
        <v>588</v>
      </c>
      <c r="D986" s="144"/>
      <c r="E986" s="144">
        <v>0</v>
      </c>
      <c r="F986" s="144">
        <v>0</v>
      </c>
      <c r="G986" s="144">
        <v>0</v>
      </c>
      <c r="H986" s="154">
        <v>0</v>
      </c>
    </row>
    <row r="987" spans="1:8" ht="15.6" x14ac:dyDescent="0.3">
      <c r="A987" s="153" t="s">
        <v>299</v>
      </c>
      <c r="B987" s="144" t="str">
        <f t="shared" si="17"/>
        <v>DD</v>
      </c>
      <c r="C987" s="145" t="s">
        <v>589</v>
      </c>
      <c r="D987" s="144"/>
      <c r="E987" s="144">
        <v>0</v>
      </c>
      <c r="F987" s="144">
        <v>0</v>
      </c>
      <c r="G987" s="144">
        <v>0</v>
      </c>
      <c r="H987" s="154">
        <v>0</v>
      </c>
    </row>
    <row r="988" spans="1:8" ht="15.6" x14ac:dyDescent="0.3">
      <c r="A988" s="153" t="s">
        <v>300</v>
      </c>
      <c r="B988" s="144" t="str">
        <f t="shared" si="17"/>
        <v>QQ</v>
      </c>
      <c r="C988" s="147" t="s">
        <v>573</v>
      </c>
      <c r="D988" s="144"/>
      <c r="E988" s="144">
        <v>0</v>
      </c>
      <c r="F988" s="144">
        <v>0</v>
      </c>
      <c r="G988" s="144">
        <v>0</v>
      </c>
      <c r="H988" s="154">
        <v>0</v>
      </c>
    </row>
    <row r="989" spans="1:8" ht="15.6" x14ac:dyDescent="0.3">
      <c r="A989" s="153" t="s">
        <v>574</v>
      </c>
      <c r="B989" s="144" t="str">
        <f t="shared" si="17"/>
        <v>EE</v>
      </c>
      <c r="C989" s="145" t="s">
        <v>590</v>
      </c>
      <c r="D989" s="144"/>
      <c r="E989" s="144" t="s">
        <v>577</v>
      </c>
      <c r="F989" s="144">
        <v>0</v>
      </c>
      <c r="G989" s="144" t="s">
        <v>577</v>
      </c>
      <c r="H989" s="154">
        <v>0</v>
      </c>
    </row>
    <row r="990" spans="1:8" ht="15.6" x14ac:dyDescent="0.3">
      <c r="A990" s="153" t="s">
        <v>575</v>
      </c>
      <c r="B990" s="144" t="str">
        <f t="shared" si="17"/>
        <v>RB</v>
      </c>
      <c r="C990" s="145" t="s">
        <v>576</v>
      </c>
      <c r="D990" s="144"/>
      <c r="E990" s="144"/>
      <c r="F990" s="144"/>
      <c r="G990" s="144"/>
      <c r="H990" s="154">
        <v>0</v>
      </c>
    </row>
    <row r="991" spans="1:8" ht="15.6" x14ac:dyDescent="0.3">
      <c r="A991" s="153"/>
      <c r="B991" s="144"/>
      <c r="C991" s="144"/>
      <c r="D991" s="148" t="s">
        <v>577</v>
      </c>
      <c r="E991" s="148" t="s">
        <v>577</v>
      </c>
      <c r="F991" s="148" t="s">
        <v>577</v>
      </c>
      <c r="G991" s="148" t="s">
        <v>577</v>
      </c>
      <c r="H991" s="166" t="s">
        <v>577</v>
      </c>
    </row>
    <row r="992" spans="1:8" ht="15.6" x14ac:dyDescent="0.3">
      <c r="A992" s="153" t="s">
        <v>578</v>
      </c>
      <c r="B992" s="144"/>
      <c r="C992" s="158"/>
      <c r="D992" s="144">
        <v>241774822.75</v>
      </c>
      <c r="E992" s="144">
        <v>9268799.8599999845</v>
      </c>
      <c r="F992" s="144">
        <v>251043622.61000001</v>
      </c>
      <c r="G992" s="144">
        <v>0</v>
      </c>
      <c r="H992" s="154">
        <v>251043622.61000001</v>
      </c>
    </row>
    <row r="993" spans="1:8" ht="15.6" x14ac:dyDescent="0.3">
      <c r="A993" s="153"/>
      <c r="B993" s="144"/>
      <c r="C993" s="144"/>
      <c r="D993" s="148" t="s">
        <v>397</v>
      </c>
      <c r="E993" s="148" t="s">
        <v>397</v>
      </c>
      <c r="F993" s="148" t="s">
        <v>397</v>
      </c>
      <c r="G993" s="148" t="s">
        <v>397</v>
      </c>
      <c r="H993" s="166" t="s">
        <v>397</v>
      </c>
    </row>
    <row r="994" spans="1:8" ht="16.2" thickBot="1" x14ac:dyDescent="0.35">
      <c r="A994" s="167"/>
      <c r="B994" s="168"/>
      <c r="C994" s="168"/>
      <c r="D994" s="168"/>
      <c r="E994" s="168"/>
      <c r="F994" s="168"/>
      <c r="G994" s="168"/>
      <c r="H994" s="169">
        <v>6810316.3900000155</v>
      </c>
    </row>
    <row r="996" spans="1:8" ht="15" thickBot="1" x14ac:dyDescent="0.35"/>
    <row r="997" spans="1:8" ht="15.6" x14ac:dyDescent="0.3">
      <c r="A997" s="150"/>
      <c r="B997" s="151"/>
      <c r="C997" s="151"/>
      <c r="D997" s="151" t="s">
        <v>394</v>
      </c>
      <c r="E997" s="151"/>
      <c r="F997" s="151"/>
      <c r="G997" s="151"/>
      <c r="H997" s="152"/>
    </row>
    <row r="998" spans="1:8" ht="15.6" x14ac:dyDescent="0.3">
      <c r="A998" s="153"/>
      <c r="B998" s="144"/>
      <c r="C998" s="144"/>
      <c r="D998" s="144" t="s">
        <v>395</v>
      </c>
      <c r="E998" s="144"/>
      <c r="F998" s="144"/>
      <c r="G998" s="144"/>
      <c r="H998" s="154"/>
    </row>
    <row r="999" spans="1:8" ht="15.6" x14ac:dyDescent="0.3">
      <c r="A999" s="153" t="s">
        <v>599</v>
      </c>
      <c r="B999" s="144"/>
      <c r="C999" s="144"/>
      <c r="D999" s="144"/>
      <c r="E999" s="149" t="s">
        <v>604</v>
      </c>
      <c r="F999" s="144"/>
      <c r="G999" s="144"/>
      <c r="H999" s="154"/>
    </row>
    <row r="1000" spans="1:8" ht="15.6" x14ac:dyDescent="0.3">
      <c r="A1000" s="155" t="s">
        <v>397</v>
      </c>
      <c r="B1000" s="148"/>
      <c r="C1000" s="156" t="s">
        <v>397</v>
      </c>
      <c r="D1000" s="156" t="s">
        <v>397</v>
      </c>
      <c r="E1000" s="156" t="s">
        <v>397</v>
      </c>
      <c r="F1000" s="156" t="s">
        <v>397</v>
      </c>
      <c r="G1000" s="156" t="s">
        <v>397</v>
      </c>
      <c r="H1000" s="157" t="s">
        <v>397</v>
      </c>
    </row>
    <row r="1001" spans="1:8" ht="15.6" x14ac:dyDescent="0.3">
      <c r="A1001" s="153" t="s">
        <v>398</v>
      </c>
      <c r="B1001" s="144"/>
      <c r="C1001" s="158"/>
      <c r="D1001" s="146" t="s">
        <v>185</v>
      </c>
      <c r="E1001" s="146" t="s">
        <v>185</v>
      </c>
      <c r="F1001" s="146" t="s">
        <v>399</v>
      </c>
      <c r="G1001" s="146" t="s">
        <v>185</v>
      </c>
      <c r="H1001" s="159" t="s">
        <v>400</v>
      </c>
    </row>
    <row r="1002" spans="1:8" ht="15.6" x14ac:dyDescent="0.3">
      <c r="A1002" s="153"/>
      <c r="B1002" s="144"/>
      <c r="C1002" s="158"/>
      <c r="D1002" s="146" t="s">
        <v>401</v>
      </c>
      <c r="E1002" s="146" t="s">
        <v>402</v>
      </c>
      <c r="F1002" s="146" t="s">
        <v>402</v>
      </c>
      <c r="G1002" s="146" t="s">
        <v>403</v>
      </c>
      <c r="H1002" s="159" t="s">
        <v>404</v>
      </c>
    </row>
    <row r="1003" spans="1:8" ht="15.6" x14ac:dyDescent="0.3">
      <c r="A1003" s="153"/>
      <c r="B1003" s="144"/>
      <c r="C1003" s="158"/>
      <c r="D1003" s="146" t="s">
        <v>405</v>
      </c>
      <c r="E1003" s="146" t="s">
        <v>406</v>
      </c>
      <c r="F1003" s="144"/>
      <c r="G1003" s="146" t="s">
        <v>406</v>
      </c>
      <c r="H1003" s="159" t="s">
        <v>407</v>
      </c>
    </row>
    <row r="1004" spans="1:8" ht="15.6" x14ac:dyDescent="0.3">
      <c r="A1004" s="155" t="s">
        <v>397</v>
      </c>
      <c r="B1004" s="148"/>
      <c r="C1004" s="156" t="s">
        <v>397</v>
      </c>
      <c r="D1004" s="156" t="s">
        <v>397</v>
      </c>
      <c r="E1004" s="156" t="s">
        <v>397</v>
      </c>
      <c r="F1004" s="156" t="s">
        <v>397</v>
      </c>
      <c r="G1004" s="156" t="s">
        <v>397</v>
      </c>
      <c r="H1004" s="157" t="s">
        <v>397</v>
      </c>
    </row>
    <row r="1005" spans="1:8" ht="15.6" x14ac:dyDescent="0.3">
      <c r="A1005" s="153" t="s">
        <v>408</v>
      </c>
      <c r="B1005" s="144" t="str">
        <f>C1005</f>
        <v>00</v>
      </c>
      <c r="C1005" s="160" t="s">
        <v>409</v>
      </c>
      <c r="D1005" s="144"/>
      <c r="E1005" s="144">
        <v>0</v>
      </c>
      <c r="F1005" s="144">
        <v>0</v>
      </c>
      <c r="G1005" s="144">
        <v>0</v>
      </c>
      <c r="H1005" s="154">
        <v>0</v>
      </c>
    </row>
    <row r="1006" spans="1:8" ht="15.6" x14ac:dyDescent="0.3">
      <c r="A1006" s="153" t="s">
        <v>410</v>
      </c>
      <c r="B1006" s="144" t="str">
        <f t="shared" ref="B1006:B1069" si="18">C1006</f>
        <v>0201A</v>
      </c>
      <c r="C1006" s="161" t="s">
        <v>411</v>
      </c>
      <c r="D1006" s="144">
        <v>526167.93000000005</v>
      </c>
      <c r="E1006" s="144">
        <v>0</v>
      </c>
      <c r="F1006" s="144">
        <v>526167.93000000005</v>
      </c>
      <c r="G1006" s="144">
        <v>0</v>
      </c>
      <c r="H1006" s="154">
        <v>526167.93000000005</v>
      </c>
    </row>
    <row r="1007" spans="1:8" ht="15.6" x14ac:dyDescent="0.3">
      <c r="A1007" s="153" t="s">
        <v>410</v>
      </c>
      <c r="B1007" s="144" t="str">
        <f t="shared" si="18"/>
        <v>0237</v>
      </c>
      <c r="C1007" s="161" t="s">
        <v>412</v>
      </c>
      <c r="D1007" s="144">
        <v>8042.49</v>
      </c>
      <c r="E1007" s="144">
        <v>0</v>
      </c>
      <c r="F1007" s="144">
        <v>8042.49</v>
      </c>
      <c r="G1007" s="144">
        <v>0</v>
      </c>
      <c r="H1007" s="154">
        <v>8042.49</v>
      </c>
    </row>
    <row r="1008" spans="1:8" ht="15.6" x14ac:dyDescent="0.3">
      <c r="A1008" s="153" t="s">
        <v>413</v>
      </c>
      <c r="B1008" s="144" t="str">
        <f t="shared" si="18"/>
        <v>0302A</v>
      </c>
      <c r="C1008" s="161" t="s">
        <v>414</v>
      </c>
      <c r="D1008" s="144">
        <v>0</v>
      </c>
      <c r="E1008" s="144">
        <v>0</v>
      </c>
      <c r="F1008" s="144">
        <v>0</v>
      </c>
      <c r="G1008" s="144">
        <v>0</v>
      </c>
      <c r="H1008" s="154">
        <v>0</v>
      </c>
    </row>
    <row r="1009" spans="1:8" ht="15.6" x14ac:dyDescent="0.3">
      <c r="A1009" s="153" t="s">
        <v>415</v>
      </c>
      <c r="B1009" s="144" t="str">
        <f t="shared" si="18"/>
        <v>0410</v>
      </c>
      <c r="C1009" s="161" t="s">
        <v>416</v>
      </c>
      <c r="D1009" s="144">
        <v>-1619.94</v>
      </c>
      <c r="E1009" s="144">
        <v>0</v>
      </c>
      <c r="F1009" s="144">
        <v>-1619.94</v>
      </c>
      <c r="G1009" s="144">
        <v>0</v>
      </c>
      <c r="H1009" s="154">
        <v>-1619.94</v>
      </c>
    </row>
    <row r="1010" spans="1:8" ht="15.6" x14ac:dyDescent="0.3">
      <c r="A1010" s="153" t="s">
        <v>417</v>
      </c>
      <c r="B1010" s="144" t="str">
        <f t="shared" si="18"/>
        <v>0519A</v>
      </c>
      <c r="C1010" s="147" t="s">
        <v>418</v>
      </c>
      <c r="D1010" s="144">
        <v>0</v>
      </c>
      <c r="E1010" s="144">
        <v>0</v>
      </c>
      <c r="F1010" s="144">
        <v>0</v>
      </c>
      <c r="G1010" s="144">
        <v>0</v>
      </c>
      <c r="H1010" s="154">
        <v>0</v>
      </c>
    </row>
    <row r="1011" spans="1:8" ht="15.6" x14ac:dyDescent="0.3">
      <c r="A1011" s="153" t="s">
        <v>419</v>
      </c>
      <c r="B1011" s="144" t="str">
        <f t="shared" si="18"/>
        <v>0602A</v>
      </c>
      <c r="C1011" s="161" t="s">
        <v>420</v>
      </c>
      <c r="D1011" s="144">
        <v>0</v>
      </c>
      <c r="E1011" s="144">
        <v>0</v>
      </c>
      <c r="F1011" s="144">
        <v>0</v>
      </c>
      <c r="G1011" s="144">
        <v>0</v>
      </c>
      <c r="H1011" s="154">
        <v>0</v>
      </c>
    </row>
    <row r="1012" spans="1:8" ht="15.6" x14ac:dyDescent="0.3">
      <c r="A1012" s="153" t="s">
        <v>421</v>
      </c>
      <c r="B1012" s="144" t="str">
        <f t="shared" si="18"/>
        <v>0719A</v>
      </c>
      <c r="C1012" s="147" t="s">
        <v>422</v>
      </c>
      <c r="D1012" s="144">
        <v>0</v>
      </c>
      <c r="E1012" s="144">
        <v>0</v>
      </c>
      <c r="F1012" s="144">
        <v>0</v>
      </c>
      <c r="G1012" s="144">
        <v>0</v>
      </c>
      <c r="H1012" s="154">
        <v>0</v>
      </c>
    </row>
    <row r="1013" spans="1:8" ht="15.6" x14ac:dyDescent="0.3">
      <c r="A1013" s="153" t="s">
        <v>423</v>
      </c>
      <c r="B1013" s="144" t="str">
        <f t="shared" si="18"/>
        <v>0802A</v>
      </c>
      <c r="C1013" s="147" t="s">
        <v>424</v>
      </c>
      <c r="D1013" s="144">
        <v>0</v>
      </c>
      <c r="E1013" s="144">
        <v>0</v>
      </c>
      <c r="F1013" s="144">
        <v>0</v>
      </c>
      <c r="G1013" s="144">
        <v>0</v>
      </c>
      <c r="H1013" s="154">
        <v>0</v>
      </c>
    </row>
    <row r="1014" spans="1:8" ht="15.6" x14ac:dyDescent="0.3">
      <c r="A1014" s="153" t="s">
        <v>605</v>
      </c>
      <c r="B1014" s="144" t="str">
        <f t="shared" si="18"/>
        <v>1010</v>
      </c>
      <c r="C1014" s="162" t="s">
        <v>428</v>
      </c>
      <c r="D1014" s="144">
        <v>0</v>
      </c>
      <c r="E1014" s="144">
        <v>0</v>
      </c>
      <c r="F1014" s="144">
        <v>0</v>
      </c>
      <c r="G1014" s="144">
        <v>0</v>
      </c>
      <c r="H1014" s="154">
        <v>0</v>
      </c>
    </row>
    <row r="1015" spans="1:8" ht="15.6" x14ac:dyDescent="0.3">
      <c r="A1015" s="153" t="s">
        <v>429</v>
      </c>
      <c r="B1015" s="144" t="str">
        <f t="shared" si="18"/>
        <v>1206A</v>
      </c>
      <c r="C1015" s="161" t="s">
        <v>430</v>
      </c>
      <c r="D1015" s="144">
        <v>123230.32999999999</v>
      </c>
      <c r="E1015" s="144">
        <v>0</v>
      </c>
      <c r="F1015" s="144">
        <v>123230.32999999999</v>
      </c>
      <c r="G1015" s="144">
        <v>0</v>
      </c>
      <c r="H1015" s="154">
        <v>123230.32999999999</v>
      </c>
    </row>
    <row r="1016" spans="1:8" ht="15.6" x14ac:dyDescent="0.3">
      <c r="A1016" s="153" t="s">
        <v>429</v>
      </c>
      <c r="B1016" s="144" t="str">
        <f t="shared" si="18"/>
        <v>1236</v>
      </c>
      <c r="C1016" s="161" t="s">
        <v>431</v>
      </c>
      <c r="D1016" s="144">
        <v>121902.1</v>
      </c>
      <c r="E1016" s="144">
        <v>0</v>
      </c>
      <c r="F1016" s="144">
        <v>121902.1</v>
      </c>
      <c r="G1016" s="144">
        <v>0</v>
      </c>
      <c r="H1016" s="154">
        <v>121902.1</v>
      </c>
    </row>
    <row r="1017" spans="1:8" ht="15.6" x14ac:dyDescent="0.3">
      <c r="A1017" s="153" t="s">
        <v>432</v>
      </c>
      <c r="B1017" s="144" t="str">
        <f t="shared" si="18"/>
        <v>1310</v>
      </c>
      <c r="C1017" s="161" t="s">
        <v>433</v>
      </c>
      <c r="D1017" s="144">
        <v>1900.91</v>
      </c>
      <c r="E1017" s="144">
        <v>0</v>
      </c>
      <c r="F1017" s="144">
        <v>1900.91</v>
      </c>
      <c r="G1017" s="144">
        <v>0</v>
      </c>
      <c r="H1017" s="154">
        <v>1900.91</v>
      </c>
    </row>
    <row r="1018" spans="1:8" ht="15.6" x14ac:dyDescent="0.3">
      <c r="A1018" s="153" t="s">
        <v>21</v>
      </c>
      <c r="B1018" s="144" t="str">
        <f t="shared" si="18"/>
        <v>1524A</v>
      </c>
      <c r="C1018" s="161" t="s">
        <v>434</v>
      </c>
      <c r="D1018" s="144">
        <v>90220</v>
      </c>
      <c r="E1018" s="144">
        <v>0</v>
      </c>
      <c r="F1018" s="144">
        <v>90220</v>
      </c>
      <c r="G1018" s="144">
        <v>0</v>
      </c>
      <c r="H1018" s="154">
        <v>90220</v>
      </c>
    </row>
    <row r="1019" spans="1:8" ht="15.6" x14ac:dyDescent="0.3">
      <c r="A1019" s="153" t="s">
        <v>284</v>
      </c>
      <c r="B1019" s="144" t="str">
        <f t="shared" si="18"/>
        <v>1649</v>
      </c>
      <c r="C1019" s="147" t="s">
        <v>435</v>
      </c>
      <c r="D1019" s="144">
        <v>0</v>
      </c>
      <c r="E1019" s="144">
        <v>0</v>
      </c>
      <c r="F1019" s="144">
        <v>0</v>
      </c>
      <c r="G1019" s="144">
        <v>0</v>
      </c>
      <c r="H1019" s="154">
        <v>0</v>
      </c>
    </row>
    <row r="1020" spans="1:8" ht="15.6" x14ac:dyDescent="0.3">
      <c r="A1020" s="163" t="s">
        <v>436</v>
      </c>
      <c r="B1020" s="144" t="str">
        <f t="shared" si="18"/>
        <v>1710</v>
      </c>
      <c r="C1020" s="147" t="s">
        <v>437</v>
      </c>
      <c r="D1020" s="144">
        <v>0</v>
      </c>
      <c r="E1020" s="144">
        <v>0</v>
      </c>
      <c r="F1020" s="144">
        <v>0</v>
      </c>
      <c r="G1020" s="144">
        <v>0</v>
      </c>
      <c r="H1020" s="154">
        <v>0</v>
      </c>
    </row>
    <row r="1021" spans="1:8" ht="15.6" x14ac:dyDescent="0.3">
      <c r="A1021" s="163" t="s">
        <v>329</v>
      </c>
      <c r="B1021" s="144" t="str">
        <f t="shared" si="18"/>
        <v>1841</v>
      </c>
      <c r="C1021" s="147" t="s">
        <v>439</v>
      </c>
      <c r="D1021" s="144">
        <v>0</v>
      </c>
      <c r="E1021" s="144">
        <v>0</v>
      </c>
      <c r="F1021" s="144">
        <v>0</v>
      </c>
      <c r="G1021" s="144">
        <v>0</v>
      </c>
      <c r="H1021" s="154">
        <v>0</v>
      </c>
    </row>
    <row r="1022" spans="1:8" ht="15.6" x14ac:dyDescent="0.3">
      <c r="A1022" s="153" t="s">
        <v>440</v>
      </c>
      <c r="B1022" s="144" t="str">
        <f t="shared" si="18"/>
        <v>2024A</v>
      </c>
      <c r="C1022" s="147" t="s">
        <v>441</v>
      </c>
      <c r="D1022" s="144">
        <v>0</v>
      </c>
      <c r="E1022" s="144">
        <v>0</v>
      </c>
      <c r="F1022" s="144">
        <v>0</v>
      </c>
      <c r="G1022" s="144">
        <v>0</v>
      </c>
      <c r="H1022" s="154">
        <v>0</v>
      </c>
    </row>
    <row r="1023" spans="1:8" ht="15.6" x14ac:dyDescent="0.3">
      <c r="A1023" s="153" t="s">
        <v>442</v>
      </c>
      <c r="B1023" s="144" t="str">
        <f t="shared" si="18"/>
        <v>2124A</v>
      </c>
      <c r="C1023" s="147" t="s">
        <v>443</v>
      </c>
      <c r="D1023" s="144">
        <v>0</v>
      </c>
      <c r="E1023" s="144">
        <v>0</v>
      </c>
      <c r="F1023" s="144">
        <v>0</v>
      </c>
      <c r="G1023" s="144">
        <v>0</v>
      </c>
      <c r="H1023" s="154">
        <v>0</v>
      </c>
    </row>
    <row r="1024" spans="1:8" ht="15.6" x14ac:dyDescent="0.3">
      <c r="A1024" s="153" t="s">
        <v>444</v>
      </c>
      <c r="B1024" s="144" t="str">
        <f t="shared" si="18"/>
        <v>2249</v>
      </c>
      <c r="C1024" s="147" t="s">
        <v>445</v>
      </c>
      <c r="D1024" s="144">
        <v>242594.80000000002</v>
      </c>
      <c r="E1024" s="144">
        <v>0</v>
      </c>
      <c r="F1024" s="144">
        <v>242594.80000000002</v>
      </c>
      <c r="G1024" s="144">
        <v>0</v>
      </c>
      <c r="H1024" s="154">
        <v>242594.80000000002</v>
      </c>
    </row>
    <row r="1025" spans="1:8" ht="15.6" x14ac:dyDescent="0.3">
      <c r="A1025" s="153" t="s">
        <v>446</v>
      </c>
      <c r="B1025" s="144" t="str">
        <f t="shared" si="18"/>
        <v>2339</v>
      </c>
      <c r="C1025" s="147" t="s">
        <v>447</v>
      </c>
      <c r="D1025" s="144">
        <v>106.14999999999999</v>
      </c>
      <c r="E1025" s="144">
        <v>0</v>
      </c>
      <c r="F1025" s="144">
        <v>106.14999999999999</v>
      </c>
      <c r="G1025" s="144">
        <v>0</v>
      </c>
      <c r="H1025" s="154">
        <v>106.14999999999999</v>
      </c>
    </row>
    <row r="1026" spans="1:8" ht="15.6" x14ac:dyDescent="0.3">
      <c r="A1026" s="153" t="s">
        <v>448</v>
      </c>
      <c r="B1026" s="144" t="str">
        <f t="shared" si="18"/>
        <v>2449</v>
      </c>
      <c r="C1026" s="147" t="s">
        <v>449</v>
      </c>
      <c r="D1026" s="144">
        <v>0</v>
      </c>
      <c r="E1026" s="144">
        <v>0</v>
      </c>
      <c r="F1026" s="144">
        <v>0</v>
      </c>
      <c r="G1026" s="144">
        <v>0</v>
      </c>
      <c r="H1026" s="154">
        <v>0</v>
      </c>
    </row>
    <row r="1027" spans="1:8" ht="15.6" x14ac:dyDescent="0.3">
      <c r="A1027" s="153" t="s">
        <v>450</v>
      </c>
      <c r="B1027" s="144" t="str">
        <f t="shared" si="18"/>
        <v>2503A</v>
      </c>
      <c r="C1027" s="161" t="s">
        <v>451</v>
      </c>
      <c r="D1027" s="144">
        <v>0</v>
      </c>
      <c r="E1027" s="144">
        <v>0</v>
      </c>
      <c r="F1027" s="144">
        <v>0</v>
      </c>
      <c r="G1027" s="144">
        <v>0</v>
      </c>
      <c r="H1027" s="154">
        <v>0</v>
      </c>
    </row>
    <row r="1028" spans="1:8" ht="15.6" x14ac:dyDescent="0.3">
      <c r="A1028" s="153" t="s">
        <v>452</v>
      </c>
      <c r="B1028" s="144" t="str">
        <f t="shared" si="18"/>
        <v>2604A</v>
      </c>
      <c r="C1028" s="161" t="s">
        <v>453</v>
      </c>
      <c r="D1028" s="144">
        <v>0</v>
      </c>
      <c r="E1028" s="144">
        <v>0</v>
      </c>
      <c r="F1028" s="144">
        <v>0</v>
      </c>
      <c r="G1028" s="144">
        <v>0</v>
      </c>
      <c r="H1028" s="154">
        <v>0</v>
      </c>
    </row>
    <row r="1029" spans="1:8" ht="15.6" x14ac:dyDescent="0.3">
      <c r="A1029" s="153" t="s">
        <v>454</v>
      </c>
      <c r="B1029" s="144" t="str">
        <f t="shared" si="18"/>
        <v>2703A</v>
      </c>
      <c r="C1029" s="147" t="s">
        <v>455</v>
      </c>
      <c r="D1029" s="144">
        <v>1414395.8900000001</v>
      </c>
      <c r="E1029" s="144">
        <v>0</v>
      </c>
      <c r="F1029" s="144">
        <v>1414395.8900000001</v>
      </c>
      <c r="G1029" s="144">
        <v>0</v>
      </c>
      <c r="H1029" s="154">
        <v>1414395.8900000001</v>
      </c>
    </row>
    <row r="1030" spans="1:8" ht="15.6" x14ac:dyDescent="0.3">
      <c r="A1030" s="153" t="s">
        <v>456</v>
      </c>
      <c r="B1030" s="144" t="str">
        <f t="shared" si="18"/>
        <v>2824A</v>
      </c>
      <c r="C1030" s="147" t="s">
        <v>457</v>
      </c>
      <c r="D1030" s="144">
        <v>0</v>
      </c>
      <c r="E1030" s="144">
        <v>0</v>
      </c>
      <c r="F1030" s="144">
        <v>0</v>
      </c>
      <c r="G1030" s="144">
        <v>0</v>
      </c>
      <c r="H1030" s="154">
        <v>0</v>
      </c>
    </row>
    <row r="1031" spans="1:8" ht="15.6" x14ac:dyDescent="0.3">
      <c r="A1031" s="153" t="s">
        <v>458</v>
      </c>
      <c r="B1031" s="144" t="str">
        <f t="shared" si="18"/>
        <v>2934</v>
      </c>
      <c r="C1031" s="161" t="s">
        <v>459</v>
      </c>
      <c r="D1031" s="144">
        <v>240.20000000000002</v>
      </c>
      <c r="E1031" s="144">
        <v>0</v>
      </c>
      <c r="F1031" s="144">
        <v>240.20000000000002</v>
      </c>
      <c r="G1031" s="144">
        <v>0</v>
      </c>
      <c r="H1031" s="154">
        <v>240.20000000000002</v>
      </c>
    </row>
    <row r="1032" spans="1:8" ht="15.6" x14ac:dyDescent="0.3">
      <c r="A1032" s="153" t="s">
        <v>460</v>
      </c>
      <c r="B1032" s="144" t="str">
        <f t="shared" si="18"/>
        <v>3049</v>
      </c>
      <c r="C1032" s="161" t="s">
        <v>461</v>
      </c>
      <c r="D1032" s="144">
        <v>0</v>
      </c>
      <c r="E1032" s="144">
        <v>0</v>
      </c>
      <c r="F1032" s="144">
        <v>0</v>
      </c>
      <c r="G1032" s="144">
        <v>0</v>
      </c>
      <c r="H1032" s="154">
        <v>0</v>
      </c>
    </row>
    <row r="1033" spans="1:8" ht="15.6" x14ac:dyDescent="0.3">
      <c r="A1033" s="153" t="s">
        <v>462</v>
      </c>
      <c r="B1033" s="144" t="str">
        <f t="shared" si="18"/>
        <v>3215</v>
      </c>
      <c r="C1033" s="147" t="s">
        <v>463</v>
      </c>
      <c r="D1033" s="144">
        <v>0</v>
      </c>
      <c r="E1033" s="144">
        <v>0</v>
      </c>
      <c r="F1033" s="144">
        <v>0</v>
      </c>
      <c r="G1033" s="144">
        <v>0</v>
      </c>
      <c r="H1033" s="154">
        <v>0</v>
      </c>
    </row>
    <row r="1034" spans="1:8" ht="15.6" x14ac:dyDescent="0.3">
      <c r="A1034" s="153" t="s">
        <v>464</v>
      </c>
      <c r="B1034" s="144" t="str">
        <f t="shared" si="18"/>
        <v>3303A</v>
      </c>
      <c r="C1034" s="161" t="s">
        <v>465</v>
      </c>
      <c r="D1034" s="144">
        <v>0</v>
      </c>
      <c r="E1034" s="144">
        <v>0</v>
      </c>
      <c r="F1034" s="144">
        <v>0</v>
      </c>
      <c r="G1034" s="144">
        <v>0</v>
      </c>
      <c r="H1034" s="154">
        <v>0</v>
      </c>
    </row>
    <row r="1035" spans="1:8" ht="15.6" x14ac:dyDescent="0.3">
      <c r="A1035" s="153" t="s">
        <v>466</v>
      </c>
      <c r="B1035" s="144" t="str">
        <f t="shared" si="18"/>
        <v>3410</v>
      </c>
      <c r="C1035" s="147" t="s">
        <v>467</v>
      </c>
      <c r="D1035" s="144">
        <v>0</v>
      </c>
      <c r="E1035" s="144">
        <v>0</v>
      </c>
      <c r="F1035" s="144">
        <v>0</v>
      </c>
      <c r="G1035" s="144">
        <v>0</v>
      </c>
      <c r="H1035" s="154">
        <v>0</v>
      </c>
    </row>
    <row r="1036" spans="1:8" ht="15.6" x14ac:dyDescent="0.3">
      <c r="A1036" s="153" t="s">
        <v>468</v>
      </c>
      <c r="B1036" s="144" t="str">
        <f t="shared" si="18"/>
        <v>3509A</v>
      </c>
      <c r="C1036" s="147" t="s">
        <v>469</v>
      </c>
      <c r="D1036" s="144">
        <v>0.33</v>
      </c>
      <c r="E1036" s="144">
        <v>0</v>
      </c>
      <c r="F1036" s="144">
        <v>0.33</v>
      </c>
      <c r="G1036" s="144">
        <v>0</v>
      </c>
      <c r="H1036" s="154">
        <v>0.33</v>
      </c>
    </row>
    <row r="1037" spans="1:8" ht="15.6" x14ac:dyDescent="0.3">
      <c r="A1037" s="153" t="s">
        <v>470</v>
      </c>
      <c r="B1037" s="144" t="str">
        <f t="shared" si="18"/>
        <v>3611</v>
      </c>
      <c r="C1037" s="147" t="s">
        <v>471</v>
      </c>
      <c r="D1037" s="144">
        <v>319.5</v>
      </c>
      <c r="E1037" s="144">
        <v>0</v>
      </c>
      <c r="F1037" s="144">
        <v>319.5</v>
      </c>
      <c r="G1037" s="144">
        <v>0</v>
      </c>
      <c r="H1037" s="154">
        <v>319.5</v>
      </c>
    </row>
    <row r="1038" spans="1:8" ht="15.6" x14ac:dyDescent="0.3">
      <c r="A1038" s="153" t="s">
        <v>472</v>
      </c>
      <c r="B1038" s="144" t="str">
        <f t="shared" si="18"/>
        <v>3730</v>
      </c>
      <c r="C1038" s="147" t="s">
        <v>473</v>
      </c>
      <c r="D1038" s="144">
        <v>2.67</v>
      </c>
      <c r="E1038" s="144">
        <v>0</v>
      </c>
      <c r="F1038" s="144">
        <v>2.67</v>
      </c>
      <c r="G1038" s="144">
        <v>0</v>
      </c>
      <c r="H1038" s="154">
        <v>2.67</v>
      </c>
    </row>
    <row r="1039" spans="1:8" ht="15.6" x14ac:dyDescent="0.3">
      <c r="A1039" s="153" t="s">
        <v>474</v>
      </c>
      <c r="B1039" s="144" t="str">
        <f t="shared" si="18"/>
        <v>3831</v>
      </c>
      <c r="C1039" s="147" t="s">
        <v>475</v>
      </c>
      <c r="D1039" s="144">
        <v>0</v>
      </c>
      <c r="E1039" s="144">
        <v>0</v>
      </c>
      <c r="F1039" s="144">
        <v>0</v>
      </c>
      <c r="G1039" s="144">
        <v>0</v>
      </c>
      <c r="H1039" s="154">
        <v>0</v>
      </c>
    </row>
    <row r="1040" spans="1:8" ht="15.6" x14ac:dyDescent="0.3">
      <c r="A1040" s="153" t="s">
        <v>476</v>
      </c>
      <c r="B1040" s="144" t="str">
        <f t="shared" si="18"/>
        <v>3909A</v>
      </c>
      <c r="C1040" s="147" t="s">
        <v>477</v>
      </c>
      <c r="D1040" s="144">
        <v>0</v>
      </c>
      <c r="E1040" s="144">
        <v>0</v>
      </c>
      <c r="F1040" s="144">
        <v>0</v>
      </c>
      <c r="G1040" s="144">
        <v>0</v>
      </c>
      <c r="H1040" s="154">
        <v>0</v>
      </c>
    </row>
    <row r="1041" spans="1:8" ht="15.6" x14ac:dyDescent="0.3">
      <c r="A1041" s="153" t="s">
        <v>478</v>
      </c>
      <c r="B1041" s="144" t="str">
        <f t="shared" si="18"/>
        <v>4012</v>
      </c>
      <c r="C1041" s="147" t="s">
        <v>479</v>
      </c>
      <c r="D1041" s="144">
        <v>3014.4799999999996</v>
      </c>
      <c r="E1041" s="144">
        <v>0</v>
      </c>
      <c r="F1041" s="144">
        <v>3014.4799999999996</v>
      </c>
      <c r="G1041" s="144">
        <v>0</v>
      </c>
      <c r="H1041" s="154">
        <v>3014.4799999999996</v>
      </c>
    </row>
    <row r="1042" spans="1:8" ht="15.6" x14ac:dyDescent="0.3">
      <c r="A1042" s="153" t="s">
        <v>478</v>
      </c>
      <c r="B1042" s="144" t="str">
        <f t="shared" si="18"/>
        <v>4033</v>
      </c>
      <c r="C1042" s="147" t="s">
        <v>480</v>
      </c>
      <c r="D1042" s="144">
        <v>532.78</v>
      </c>
      <c r="E1042" s="144">
        <v>0</v>
      </c>
      <c r="F1042" s="144">
        <v>532.78</v>
      </c>
      <c r="G1042" s="144">
        <v>0</v>
      </c>
      <c r="H1042" s="154">
        <v>532.78</v>
      </c>
    </row>
    <row r="1043" spans="1:8" ht="15.6" x14ac:dyDescent="0.3">
      <c r="A1043" s="153" t="s">
        <v>481</v>
      </c>
      <c r="B1043" s="144" t="str">
        <f t="shared" si="18"/>
        <v>4110</v>
      </c>
      <c r="C1043" s="161" t="s">
        <v>482</v>
      </c>
      <c r="D1043" s="144">
        <v>2493.96</v>
      </c>
      <c r="E1043" s="144">
        <v>0</v>
      </c>
      <c r="F1043" s="144">
        <v>2493.96</v>
      </c>
      <c r="G1043" s="144">
        <v>0</v>
      </c>
      <c r="H1043" s="154">
        <v>2493.96</v>
      </c>
    </row>
    <row r="1044" spans="1:8" ht="15.6" x14ac:dyDescent="0.3">
      <c r="A1044" s="153" t="s">
        <v>481</v>
      </c>
      <c r="B1044" s="144" t="str">
        <f t="shared" si="18"/>
        <v>4128</v>
      </c>
      <c r="C1044" s="161" t="s">
        <v>483</v>
      </c>
      <c r="D1044" s="144">
        <v>2543040.4699999997</v>
      </c>
      <c r="E1044" s="144">
        <v>0</v>
      </c>
      <c r="F1044" s="144">
        <v>2543040.4699999997</v>
      </c>
      <c r="G1044" s="144">
        <v>0</v>
      </c>
      <c r="H1044" s="154">
        <v>2543040.4699999997</v>
      </c>
    </row>
    <row r="1045" spans="1:8" ht="15.6" x14ac:dyDescent="0.3">
      <c r="A1045" s="153" t="s">
        <v>481</v>
      </c>
      <c r="B1045" s="144" t="str">
        <f t="shared" si="18"/>
        <v>4125</v>
      </c>
      <c r="C1045" s="164" t="s">
        <v>484</v>
      </c>
      <c r="D1045" s="144">
        <v>0</v>
      </c>
      <c r="E1045" s="144">
        <v>0</v>
      </c>
      <c r="F1045" s="144">
        <v>0</v>
      </c>
      <c r="G1045" s="144">
        <v>0</v>
      </c>
      <c r="H1045" s="154">
        <v>0</v>
      </c>
    </row>
    <row r="1046" spans="1:8" ht="15.6" x14ac:dyDescent="0.3">
      <c r="A1046" s="153" t="s">
        <v>485</v>
      </c>
      <c r="B1046" s="144" t="str">
        <f t="shared" si="18"/>
        <v>4210</v>
      </c>
      <c r="C1046" s="161" t="s">
        <v>486</v>
      </c>
      <c r="D1046" s="144">
        <v>4211.17</v>
      </c>
      <c r="E1046" s="144">
        <v>0</v>
      </c>
      <c r="F1046" s="144">
        <v>4211.17</v>
      </c>
      <c r="G1046" s="144">
        <v>0</v>
      </c>
      <c r="H1046" s="154">
        <v>4211.17</v>
      </c>
    </row>
    <row r="1047" spans="1:8" ht="15.6" x14ac:dyDescent="0.3">
      <c r="A1047" s="153" t="s">
        <v>248</v>
      </c>
      <c r="B1047" s="144" t="str">
        <f t="shared" si="18"/>
        <v>4316</v>
      </c>
      <c r="C1047" s="161" t="s">
        <v>487</v>
      </c>
      <c r="D1047" s="144">
        <v>3085602.45</v>
      </c>
      <c r="E1047" s="144">
        <v>0</v>
      </c>
      <c r="F1047" s="144">
        <v>3085602.45</v>
      </c>
      <c r="G1047" s="144">
        <v>0</v>
      </c>
      <c r="H1047" s="154">
        <v>3085602.45</v>
      </c>
    </row>
    <row r="1048" spans="1:8" ht="15.6" x14ac:dyDescent="0.3">
      <c r="A1048" s="153" t="s">
        <v>248</v>
      </c>
      <c r="B1048" s="144" t="str">
        <f t="shared" si="18"/>
        <v>4325</v>
      </c>
      <c r="C1048" s="164" t="s">
        <v>488</v>
      </c>
      <c r="D1048" s="144">
        <v>0</v>
      </c>
      <c r="E1048" s="144">
        <v>0</v>
      </c>
      <c r="F1048" s="144">
        <v>0</v>
      </c>
      <c r="G1048" s="144">
        <v>0</v>
      </c>
      <c r="H1048" s="154">
        <v>0</v>
      </c>
    </row>
    <row r="1049" spans="1:8" ht="15.6" x14ac:dyDescent="0.3">
      <c r="A1049" s="153" t="s">
        <v>489</v>
      </c>
      <c r="B1049" s="144" t="str">
        <f t="shared" si="18"/>
        <v>4435</v>
      </c>
      <c r="C1049" s="161" t="s">
        <v>490</v>
      </c>
      <c r="D1049" s="144">
        <v>0</v>
      </c>
      <c r="E1049" s="144">
        <v>0</v>
      </c>
      <c r="F1049" s="144">
        <v>0</v>
      </c>
      <c r="G1049" s="144">
        <v>0</v>
      </c>
      <c r="H1049" s="154">
        <v>0</v>
      </c>
    </row>
    <row r="1050" spans="1:8" ht="15.6" x14ac:dyDescent="0.3">
      <c r="A1050" s="153" t="s">
        <v>491</v>
      </c>
      <c r="B1050" s="144" t="str">
        <f t="shared" si="18"/>
        <v>4510</v>
      </c>
      <c r="C1050" s="161" t="s">
        <v>492</v>
      </c>
      <c r="D1050" s="144">
        <v>0</v>
      </c>
      <c r="E1050" s="144">
        <v>0</v>
      </c>
      <c r="F1050" s="144">
        <v>0</v>
      </c>
      <c r="G1050" s="144">
        <v>0</v>
      </c>
      <c r="H1050" s="154">
        <v>0</v>
      </c>
    </row>
    <row r="1051" spans="1:8" ht="15.6" x14ac:dyDescent="0.3">
      <c r="A1051" s="153" t="s">
        <v>493</v>
      </c>
      <c r="B1051" s="144" t="str">
        <f t="shared" si="18"/>
        <v>4612</v>
      </c>
      <c r="C1051" s="161" t="s">
        <v>494</v>
      </c>
      <c r="D1051" s="144">
        <v>5557.15</v>
      </c>
      <c r="E1051" s="144">
        <v>0</v>
      </c>
      <c r="F1051" s="144">
        <v>5557.15</v>
      </c>
      <c r="G1051" s="144">
        <v>0</v>
      </c>
      <c r="H1051" s="154">
        <v>5557.15</v>
      </c>
    </row>
    <row r="1052" spans="1:8" ht="15.6" x14ac:dyDescent="0.3">
      <c r="A1052" s="153" t="s">
        <v>495</v>
      </c>
      <c r="B1052" s="144" t="str">
        <f t="shared" si="18"/>
        <v>4711</v>
      </c>
      <c r="C1052" s="161" t="s">
        <v>496</v>
      </c>
      <c r="D1052" s="144">
        <v>2888.66</v>
      </c>
      <c r="E1052" s="144">
        <v>0</v>
      </c>
      <c r="F1052" s="144">
        <v>2888.66</v>
      </c>
      <c r="G1052" s="144">
        <v>0</v>
      </c>
      <c r="H1052" s="154">
        <v>2888.66</v>
      </c>
    </row>
    <row r="1053" spans="1:8" ht="15.6" x14ac:dyDescent="0.3">
      <c r="A1053" s="153" t="s">
        <v>497</v>
      </c>
      <c r="B1053" s="144" t="str">
        <f t="shared" si="18"/>
        <v>4815</v>
      </c>
      <c r="C1053" s="161" t="s">
        <v>498</v>
      </c>
      <c r="D1053" s="144">
        <v>6576.0599999999995</v>
      </c>
      <c r="E1053" s="144">
        <v>0</v>
      </c>
      <c r="F1053" s="144">
        <v>6576.0599999999995</v>
      </c>
      <c r="G1053" s="144">
        <v>0</v>
      </c>
      <c r="H1053" s="154">
        <v>6576.0599999999995</v>
      </c>
    </row>
    <row r="1054" spans="1:8" ht="15.6" x14ac:dyDescent="0.3">
      <c r="A1054" s="153" t="s">
        <v>499</v>
      </c>
      <c r="B1054" s="144" t="str">
        <f t="shared" si="18"/>
        <v>4949</v>
      </c>
      <c r="C1054" s="161" t="s">
        <v>500</v>
      </c>
      <c r="D1054" s="144">
        <v>0</v>
      </c>
      <c r="E1054" s="144">
        <v>0</v>
      </c>
      <c r="F1054" s="144">
        <v>0</v>
      </c>
      <c r="G1054" s="144">
        <v>0</v>
      </c>
      <c r="H1054" s="154">
        <v>0</v>
      </c>
    </row>
    <row r="1055" spans="1:8" ht="15.6" x14ac:dyDescent="0.3">
      <c r="A1055" s="153" t="s">
        <v>501</v>
      </c>
      <c r="B1055" s="144" t="str">
        <f t="shared" si="18"/>
        <v>5019A</v>
      </c>
      <c r="C1055" s="161" t="s">
        <v>502</v>
      </c>
      <c r="D1055" s="144">
        <v>0</v>
      </c>
      <c r="E1055" s="144">
        <v>0</v>
      </c>
      <c r="F1055" s="144">
        <v>0</v>
      </c>
      <c r="G1055" s="144">
        <v>0</v>
      </c>
      <c r="H1055" s="154">
        <v>0</v>
      </c>
    </row>
    <row r="1056" spans="1:8" ht="15.6" x14ac:dyDescent="0.3">
      <c r="A1056" s="153" t="s">
        <v>503</v>
      </c>
      <c r="B1056" s="144" t="str">
        <f t="shared" si="18"/>
        <v>5119A</v>
      </c>
      <c r="C1056" s="161" t="s">
        <v>504</v>
      </c>
      <c r="D1056" s="144">
        <v>6844.88</v>
      </c>
      <c r="E1056" s="144">
        <v>0</v>
      </c>
      <c r="F1056" s="144">
        <v>6844.88</v>
      </c>
      <c r="G1056" s="144">
        <v>0</v>
      </c>
      <c r="H1056" s="154">
        <v>6844.88</v>
      </c>
    </row>
    <row r="1057" spans="1:8" ht="15.6" x14ac:dyDescent="0.3">
      <c r="A1057" s="153" t="s">
        <v>505</v>
      </c>
      <c r="B1057" s="144" t="str">
        <f t="shared" si="18"/>
        <v>5219A</v>
      </c>
      <c r="C1057" s="161" t="s">
        <v>506</v>
      </c>
      <c r="D1057" s="144">
        <v>100</v>
      </c>
      <c r="E1057" s="144">
        <v>0</v>
      </c>
      <c r="F1057" s="144">
        <v>100</v>
      </c>
      <c r="G1057" s="144">
        <v>0</v>
      </c>
      <c r="H1057" s="154">
        <v>100</v>
      </c>
    </row>
    <row r="1058" spans="1:8" ht="15.6" x14ac:dyDescent="0.3">
      <c r="A1058" s="153" t="s">
        <v>507</v>
      </c>
      <c r="B1058" s="144" t="str">
        <f t="shared" si="18"/>
        <v>5319A</v>
      </c>
      <c r="C1058" s="161" t="s">
        <v>508</v>
      </c>
      <c r="D1058" s="144">
        <v>654.70000000000005</v>
      </c>
      <c r="E1058" s="144">
        <v>0</v>
      </c>
      <c r="F1058" s="144">
        <v>654.70000000000005</v>
      </c>
      <c r="G1058" s="144">
        <v>0</v>
      </c>
      <c r="H1058" s="154">
        <v>654.70000000000005</v>
      </c>
    </row>
    <row r="1059" spans="1:8" ht="15.6" x14ac:dyDescent="0.3">
      <c r="A1059" s="153" t="s">
        <v>270</v>
      </c>
      <c r="B1059" s="144" t="str">
        <f t="shared" si="18"/>
        <v>5438</v>
      </c>
      <c r="C1059" s="161" t="s">
        <v>509</v>
      </c>
      <c r="D1059" s="144">
        <v>1331.7</v>
      </c>
      <c r="E1059" s="144">
        <v>0</v>
      </c>
      <c r="F1059" s="144">
        <v>1331.7</v>
      </c>
      <c r="G1059" s="144">
        <v>0</v>
      </c>
      <c r="H1059" s="154">
        <v>1331.7</v>
      </c>
    </row>
    <row r="1060" spans="1:8" ht="15.6" x14ac:dyDescent="0.3">
      <c r="A1060" s="153" t="s">
        <v>264</v>
      </c>
      <c r="B1060" s="144" t="str">
        <f t="shared" si="18"/>
        <v>5526</v>
      </c>
      <c r="C1060" s="161" t="s">
        <v>510</v>
      </c>
      <c r="D1060" s="144">
        <v>226818.47000000003</v>
      </c>
      <c r="E1060" s="144">
        <v>0</v>
      </c>
      <c r="F1060" s="144">
        <v>226818.47000000003</v>
      </c>
      <c r="G1060" s="144">
        <v>0</v>
      </c>
      <c r="H1060" s="154">
        <v>226818.47000000003</v>
      </c>
    </row>
    <row r="1061" spans="1:8" ht="15.6" x14ac:dyDescent="0.3">
      <c r="A1061" s="153" t="s">
        <v>276</v>
      </c>
      <c r="B1061" s="144" t="str">
        <f t="shared" si="18"/>
        <v>5719A</v>
      </c>
      <c r="C1061" s="161" t="s">
        <v>511</v>
      </c>
      <c r="D1061" s="144">
        <v>0</v>
      </c>
      <c r="E1061" s="144">
        <v>0</v>
      </c>
      <c r="F1061" s="144">
        <v>0</v>
      </c>
      <c r="G1061" s="144">
        <v>0</v>
      </c>
      <c r="H1061" s="154">
        <v>0</v>
      </c>
    </row>
    <row r="1062" spans="1:8" ht="15.6" x14ac:dyDescent="0.3">
      <c r="A1062" s="153" t="s">
        <v>512</v>
      </c>
      <c r="B1062" s="144" t="str">
        <f t="shared" si="18"/>
        <v>5819A</v>
      </c>
      <c r="C1062" s="161" t="s">
        <v>513</v>
      </c>
      <c r="D1062" s="144">
        <v>6228168.0600000005</v>
      </c>
      <c r="E1062" s="144">
        <v>0</v>
      </c>
      <c r="F1062" s="144">
        <v>6228168.0600000005</v>
      </c>
      <c r="G1062" s="144">
        <v>0</v>
      </c>
      <c r="H1062" s="154">
        <v>6228168.0600000005</v>
      </c>
    </row>
    <row r="1063" spans="1:8" ht="15.6" x14ac:dyDescent="0.3">
      <c r="A1063" s="153" t="s">
        <v>512</v>
      </c>
      <c r="B1063" s="144" t="str">
        <f t="shared" si="18"/>
        <v>5829</v>
      </c>
      <c r="C1063" s="161" t="s">
        <v>514</v>
      </c>
      <c r="D1063" s="144">
        <v>0</v>
      </c>
      <c r="E1063" s="144">
        <v>0</v>
      </c>
      <c r="F1063" s="144">
        <v>0</v>
      </c>
      <c r="G1063" s="144">
        <v>0</v>
      </c>
      <c r="H1063" s="154">
        <v>0</v>
      </c>
    </row>
    <row r="1064" spans="1:8" ht="15.6" x14ac:dyDescent="0.3">
      <c r="A1064" s="153" t="s">
        <v>515</v>
      </c>
      <c r="B1064" s="144" t="str">
        <f t="shared" si="18"/>
        <v>5919A</v>
      </c>
      <c r="C1064" s="161" t="s">
        <v>516</v>
      </c>
      <c r="D1064" s="144">
        <v>0</v>
      </c>
      <c r="E1064" s="144">
        <v>0</v>
      </c>
      <c r="F1064" s="144">
        <v>0</v>
      </c>
      <c r="G1064" s="144">
        <v>0</v>
      </c>
      <c r="H1064" s="154">
        <v>0</v>
      </c>
    </row>
    <row r="1065" spans="1:8" ht="15.6" x14ac:dyDescent="0.3">
      <c r="A1065" s="153" t="s">
        <v>274</v>
      </c>
      <c r="B1065" s="144" t="str">
        <f t="shared" si="18"/>
        <v>6019A</v>
      </c>
      <c r="C1065" s="147" t="s">
        <v>517</v>
      </c>
      <c r="D1065" s="144">
        <v>434</v>
      </c>
      <c r="E1065" s="144">
        <v>0</v>
      </c>
      <c r="F1065" s="144">
        <v>434</v>
      </c>
      <c r="G1065" s="144">
        <v>0</v>
      </c>
      <c r="H1065" s="154">
        <v>434</v>
      </c>
    </row>
    <row r="1066" spans="1:8" ht="15.6" x14ac:dyDescent="0.3">
      <c r="A1066" s="153" t="s">
        <v>518</v>
      </c>
      <c r="B1066" s="144" t="str">
        <f t="shared" si="18"/>
        <v>6119A</v>
      </c>
      <c r="C1066" s="147" t="s">
        <v>519</v>
      </c>
      <c r="D1066" s="144">
        <v>475</v>
      </c>
      <c r="E1066" s="144">
        <v>0</v>
      </c>
      <c r="F1066" s="144">
        <v>475</v>
      </c>
      <c r="G1066" s="144">
        <v>0</v>
      </c>
      <c r="H1066" s="154">
        <v>475</v>
      </c>
    </row>
    <row r="1067" spans="1:8" ht="15.6" x14ac:dyDescent="0.3">
      <c r="A1067" s="153" t="s">
        <v>520</v>
      </c>
      <c r="B1067" s="144" t="str">
        <f t="shared" si="18"/>
        <v>6249</v>
      </c>
      <c r="C1067" s="161" t="s">
        <v>521</v>
      </c>
      <c r="D1067" s="144">
        <v>7823</v>
      </c>
      <c r="E1067" s="144">
        <v>0</v>
      </c>
      <c r="F1067" s="144">
        <v>7823</v>
      </c>
      <c r="G1067" s="144">
        <v>0</v>
      </c>
      <c r="H1067" s="154">
        <v>7823</v>
      </c>
    </row>
    <row r="1068" spans="1:8" ht="15.6" x14ac:dyDescent="0.3">
      <c r="A1068" s="153" t="s">
        <v>522</v>
      </c>
      <c r="B1068" s="144" t="str">
        <f t="shared" si="18"/>
        <v>6329</v>
      </c>
      <c r="C1068" s="161" t="s">
        <v>523</v>
      </c>
      <c r="D1068" s="144">
        <v>7533</v>
      </c>
      <c r="E1068" s="144">
        <v>0</v>
      </c>
      <c r="F1068" s="144">
        <v>7533</v>
      </c>
      <c r="G1068" s="144">
        <v>0</v>
      </c>
      <c r="H1068" s="154">
        <v>7533</v>
      </c>
    </row>
    <row r="1069" spans="1:8" ht="15.6" x14ac:dyDescent="0.3">
      <c r="A1069" s="153" t="s">
        <v>524</v>
      </c>
      <c r="B1069" s="144" t="str">
        <f t="shared" si="18"/>
        <v>6407</v>
      </c>
      <c r="C1069" s="161" t="s">
        <v>525</v>
      </c>
      <c r="D1069" s="144">
        <v>411.26</v>
      </c>
      <c r="E1069" s="144">
        <v>0</v>
      </c>
      <c r="F1069" s="144">
        <v>411.26</v>
      </c>
      <c r="G1069" s="144">
        <v>0</v>
      </c>
      <c r="H1069" s="154">
        <v>411.26</v>
      </c>
    </row>
    <row r="1070" spans="1:8" ht="15.6" x14ac:dyDescent="0.3">
      <c r="A1070" s="153" t="s">
        <v>526</v>
      </c>
      <c r="B1070" s="144" t="str">
        <f t="shared" ref="B1070:B1100" si="19">C1070</f>
        <v>6519A</v>
      </c>
      <c r="C1070" s="161" t="s">
        <v>527</v>
      </c>
      <c r="D1070" s="144">
        <v>0</v>
      </c>
      <c r="E1070" s="144">
        <v>0</v>
      </c>
      <c r="F1070" s="144">
        <v>0</v>
      </c>
      <c r="G1070" s="144">
        <v>0</v>
      </c>
      <c r="H1070" s="154">
        <v>0</v>
      </c>
    </row>
    <row r="1071" spans="1:8" ht="15.6" x14ac:dyDescent="0.3">
      <c r="A1071" s="153" t="s">
        <v>528</v>
      </c>
      <c r="B1071" s="144" t="str">
        <f t="shared" si="19"/>
        <v>6619A</v>
      </c>
      <c r="C1071" s="161" t="s">
        <v>529</v>
      </c>
      <c r="D1071" s="144">
        <v>0</v>
      </c>
      <c r="E1071" s="144">
        <v>0</v>
      </c>
      <c r="F1071" s="144">
        <v>0</v>
      </c>
      <c r="G1071" s="144">
        <v>0</v>
      </c>
      <c r="H1071" s="154">
        <v>0</v>
      </c>
    </row>
    <row r="1072" spans="1:8" ht="15.6" x14ac:dyDescent="0.3">
      <c r="A1072" s="153" t="s">
        <v>530</v>
      </c>
      <c r="B1072" s="144" t="str">
        <f t="shared" si="19"/>
        <v>6709A</v>
      </c>
      <c r="C1072" s="161" t="s">
        <v>531</v>
      </c>
      <c r="D1072" s="144">
        <v>280.47000000000003</v>
      </c>
      <c r="E1072" s="144">
        <v>0</v>
      </c>
      <c r="F1072" s="144">
        <v>280.47000000000003</v>
      </c>
      <c r="G1072" s="144">
        <v>0</v>
      </c>
      <c r="H1072" s="154">
        <v>280.47000000000003</v>
      </c>
    </row>
    <row r="1073" spans="1:8" ht="15.6" x14ac:dyDescent="0.3">
      <c r="A1073" s="153" t="s">
        <v>530</v>
      </c>
      <c r="B1073" s="144" t="str">
        <f t="shared" si="19"/>
        <v>6733</v>
      </c>
      <c r="C1073" s="161" t="s">
        <v>532</v>
      </c>
      <c r="D1073" s="144">
        <v>0</v>
      </c>
      <c r="E1073" s="144">
        <v>0</v>
      </c>
      <c r="F1073" s="144">
        <v>0</v>
      </c>
      <c r="G1073" s="144">
        <v>0</v>
      </c>
      <c r="H1073" s="154">
        <v>0</v>
      </c>
    </row>
    <row r="1074" spans="1:8" ht="15.6" x14ac:dyDescent="0.3">
      <c r="A1074" s="153" t="s">
        <v>533</v>
      </c>
      <c r="B1074" s="144" t="str">
        <f t="shared" si="19"/>
        <v>6840</v>
      </c>
      <c r="C1074" s="164" t="s">
        <v>534</v>
      </c>
      <c r="D1074" s="144">
        <v>396.7</v>
      </c>
      <c r="E1074" s="144">
        <v>0</v>
      </c>
      <c r="F1074" s="144">
        <v>396.7</v>
      </c>
      <c r="G1074" s="144">
        <v>0</v>
      </c>
      <c r="H1074" s="154">
        <v>396.7</v>
      </c>
    </row>
    <row r="1075" spans="1:8" ht="15.6" x14ac:dyDescent="0.3">
      <c r="A1075" s="153" t="s">
        <v>535</v>
      </c>
      <c r="B1075" s="144" t="str">
        <f t="shared" si="19"/>
        <v>7208</v>
      </c>
      <c r="C1075" s="161" t="s">
        <v>536</v>
      </c>
      <c r="D1075" s="144">
        <v>1666</v>
      </c>
      <c r="E1075" s="144">
        <v>0</v>
      </c>
      <c r="F1075" s="144">
        <v>1666</v>
      </c>
      <c r="G1075" s="144">
        <v>0</v>
      </c>
      <c r="H1075" s="154">
        <v>1666</v>
      </c>
    </row>
    <row r="1076" spans="1:8" ht="15.6" x14ac:dyDescent="0.3">
      <c r="A1076" s="153" t="s">
        <v>347</v>
      </c>
      <c r="B1076" s="144" t="str">
        <f t="shared" si="19"/>
        <v>7305A</v>
      </c>
      <c r="C1076" s="161" t="s">
        <v>537</v>
      </c>
      <c r="D1076" s="144">
        <v>0</v>
      </c>
      <c r="E1076" s="144">
        <v>0</v>
      </c>
      <c r="F1076" s="144">
        <v>0</v>
      </c>
      <c r="G1076" s="144">
        <v>0</v>
      </c>
      <c r="H1076" s="154">
        <v>0</v>
      </c>
    </row>
    <row r="1077" spans="1:8" ht="15.6" x14ac:dyDescent="0.3">
      <c r="A1077" s="153" t="s">
        <v>538</v>
      </c>
      <c r="B1077" s="144" t="str">
        <f t="shared" si="19"/>
        <v>7405A</v>
      </c>
      <c r="C1077" s="161" t="s">
        <v>539</v>
      </c>
      <c r="D1077" s="144">
        <v>126194.84</v>
      </c>
      <c r="E1077" s="144">
        <v>0</v>
      </c>
      <c r="F1077" s="144">
        <v>126194.84</v>
      </c>
      <c r="G1077" s="144">
        <v>0</v>
      </c>
      <c r="H1077" s="154">
        <v>126194.84</v>
      </c>
    </row>
    <row r="1078" spans="1:8" ht="15.6" x14ac:dyDescent="0.3">
      <c r="A1078" s="153" t="s">
        <v>538</v>
      </c>
      <c r="B1078" s="144" t="str">
        <f t="shared" si="19"/>
        <v>7425</v>
      </c>
      <c r="C1078" s="164" t="s">
        <v>540</v>
      </c>
      <c r="D1078" s="144">
        <v>0</v>
      </c>
      <c r="E1078" s="144">
        <v>0</v>
      </c>
      <c r="F1078" s="144">
        <v>0</v>
      </c>
      <c r="G1078" s="144">
        <v>0</v>
      </c>
      <c r="H1078" s="154">
        <v>0</v>
      </c>
    </row>
    <row r="1079" spans="1:8" ht="15.6" x14ac:dyDescent="0.3">
      <c r="A1079" s="153" t="s">
        <v>541</v>
      </c>
      <c r="B1079" s="144" t="str">
        <f t="shared" si="19"/>
        <v>7538</v>
      </c>
      <c r="C1079" s="147" t="s">
        <v>542</v>
      </c>
      <c r="D1079" s="144">
        <v>5278.85</v>
      </c>
      <c r="E1079" s="144">
        <v>0</v>
      </c>
      <c r="F1079" s="144">
        <v>5278.85</v>
      </c>
      <c r="G1079" s="144">
        <v>0</v>
      </c>
      <c r="H1079" s="154">
        <v>5278.85</v>
      </c>
    </row>
    <row r="1080" spans="1:8" ht="15.6" x14ac:dyDescent="0.3">
      <c r="A1080" s="153" t="s">
        <v>541</v>
      </c>
      <c r="B1080" s="144" t="str">
        <f t="shared" si="19"/>
        <v>7525</v>
      </c>
      <c r="C1080" s="162" t="s">
        <v>543</v>
      </c>
      <c r="D1080" s="144">
        <v>0</v>
      </c>
      <c r="E1080" s="144">
        <v>0</v>
      </c>
      <c r="F1080" s="144">
        <v>0</v>
      </c>
      <c r="G1080" s="144">
        <v>0</v>
      </c>
      <c r="H1080" s="154">
        <v>0</v>
      </c>
    </row>
    <row r="1081" spans="1:8" ht="15.6" x14ac:dyDescent="0.3">
      <c r="A1081" s="153" t="s">
        <v>544</v>
      </c>
      <c r="B1081" s="144" t="str">
        <f t="shared" si="19"/>
        <v>7932</v>
      </c>
      <c r="C1081" s="161" t="s">
        <v>545</v>
      </c>
      <c r="D1081" s="144">
        <v>0</v>
      </c>
      <c r="E1081" s="144">
        <v>0</v>
      </c>
      <c r="F1081" s="144">
        <v>0</v>
      </c>
      <c r="G1081" s="144">
        <v>0</v>
      </c>
      <c r="H1081" s="154">
        <v>0</v>
      </c>
    </row>
    <row r="1082" spans="1:8" ht="15.6" x14ac:dyDescent="0.3">
      <c r="A1082" s="153" t="s">
        <v>548</v>
      </c>
      <c r="B1082" s="144" t="str">
        <f t="shared" si="19"/>
        <v>8132</v>
      </c>
      <c r="C1082" s="161" t="s">
        <v>549</v>
      </c>
      <c r="D1082" s="144">
        <v>0</v>
      </c>
      <c r="E1082" s="144">
        <v>0</v>
      </c>
      <c r="F1082" s="144">
        <v>0</v>
      </c>
      <c r="G1082" s="144">
        <v>0</v>
      </c>
      <c r="H1082" s="154">
        <v>0</v>
      </c>
    </row>
    <row r="1083" spans="1:8" ht="15.6" x14ac:dyDescent="0.3">
      <c r="A1083" s="153" t="s">
        <v>333</v>
      </c>
      <c r="B1083" s="144" t="str">
        <f t="shared" si="19"/>
        <v>8440</v>
      </c>
      <c r="C1083" s="161" t="s">
        <v>552</v>
      </c>
      <c r="D1083" s="144">
        <v>0</v>
      </c>
      <c r="E1083" s="144">
        <v>0</v>
      </c>
      <c r="F1083" s="144">
        <v>0</v>
      </c>
      <c r="G1083" s="144">
        <v>0</v>
      </c>
      <c r="H1083" s="154">
        <v>0</v>
      </c>
    </row>
    <row r="1084" spans="1:8" ht="15.6" x14ac:dyDescent="0.3">
      <c r="A1084" s="153" t="s">
        <v>553</v>
      </c>
      <c r="B1084" s="144" t="str">
        <f t="shared" si="19"/>
        <v>8809A</v>
      </c>
      <c r="C1084" s="161" t="s">
        <v>554</v>
      </c>
      <c r="D1084" s="144">
        <v>1907.8</v>
      </c>
      <c r="E1084" s="144">
        <v>0</v>
      </c>
      <c r="F1084" s="144">
        <v>1907.8</v>
      </c>
      <c r="G1084" s="144">
        <v>0</v>
      </c>
      <c r="H1084" s="154">
        <v>1907.8</v>
      </c>
    </row>
    <row r="1085" spans="1:8" ht="15.6" x14ac:dyDescent="0.3">
      <c r="A1085" s="153" t="s">
        <v>555</v>
      </c>
      <c r="B1085" s="144" t="str">
        <f t="shared" si="19"/>
        <v>9040</v>
      </c>
      <c r="C1085" s="147" t="s">
        <v>556</v>
      </c>
      <c r="D1085" s="144">
        <v>0</v>
      </c>
      <c r="E1085" s="144">
        <v>0</v>
      </c>
      <c r="F1085" s="144">
        <v>0</v>
      </c>
      <c r="G1085" s="144">
        <v>0</v>
      </c>
      <c r="H1085" s="154">
        <v>0</v>
      </c>
    </row>
    <row r="1086" spans="1:8" ht="15.6" x14ac:dyDescent="0.3">
      <c r="A1086" s="153" t="s">
        <v>557</v>
      </c>
      <c r="B1086" s="144" t="str">
        <f t="shared" si="19"/>
        <v>9201A</v>
      </c>
      <c r="C1086" s="147" t="s">
        <v>558</v>
      </c>
      <c r="D1086" s="144">
        <v>2524.11</v>
      </c>
      <c r="E1086" s="144">
        <v>0</v>
      </c>
      <c r="F1086" s="144">
        <v>2524.11</v>
      </c>
      <c r="G1086" s="144">
        <v>0</v>
      </c>
      <c r="H1086" s="154">
        <v>2524.11</v>
      </c>
    </row>
    <row r="1087" spans="1:8" ht="15.6" x14ac:dyDescent="0.3">
      <c r="A1087" s="153" t="s">
        <v>559</v>
      </c>
      <c r="B1087" s="144" t="str">
        <f t="shared" si="19"/>
        <v>9301A</v>
      </c>
      <c r="C1087" s="147" t="s">
        <v>560</v>
      </c>
      <c r="D1087" s="144">
        <v>0</v>
      </c>
      <c r="E1087" s="144">
        <v>0</v>
      </c>
      <c r="F1087" s="144">
        <v>0</v>
      </c>
      <c r="G1087" s="144">
        <v>0</v>
      </c>
      <c r="H1087" s="154">
        <v>0</v>
      </c>
    </row>
    <row r="1088" spans="1:8" ht="15.6" x14ac:dyDescent="0.3">
      <c r="A1088" s="153" t="s">
        <v>561</v>
      </c>
      <c r="B1088" s="144" t="str">
        <f t="shared" si="19"/>
        <v>9449</v>
      </c>
      <c r="C1088" s="147" t="s">
        <v>562</v>
      </c>
      <c r="D1088" s="144">
        <v>207.8</v>
      </c>
      <c r="E1088" s="144">
        <v>0</v>
      </c>
      <c r="F1088" s="144">
        <v>207.8</v>
      </c>
      <c r="G1088" s="144">
        <v>0</v>
      </c>
      <c r="H1088" s="154">
        <v>207.8</v>
      </c>
    </row>
    <row r="1089" spans="1:8" ht="15.6" x14ac:dyDescent="0.3">
      <c r="A1089" s="153" t="s">
        <v>563</v>
      </c>
      <c r="B1089" s="144" t="str">
        <f t="shared" si="19"/>
        <v>9618A</v>
      </c>
      <c r="C1089" s="147" t="s">
        <v>564</v>
      </c>
      <c r="D1089" s="144">
        <v>0</v>
      </c>
      <c r="E1089" s="144">
        <v>0</v>
      </c>
      <c r="F1089" s="144">
        <v>0</v>
      </c>
      <c r="G1089" s="144">
        <v>0</v>
      </c>
      <c r="H1089" s="154">
        <v>0</v>
      </c>
    </row>
    <row r="1090" spans="1:8" ht="15.6" x14ac:dyDescent="0.3">
      <c r="A1090" s="153" t="s">
        <v>606</v>
      </c>
      <c r="B1090" s="144" t="str">
        <f t="shared" si="19"/>
        <v>9818A</v>
      </c>
      <c r="C1090" s="147" t="s">
        <v>565</v>
      </c>
      <c r="D1090" s="144">
        <v>246361142.41999999</v>
      </c>
      <c r="E1090" s="144">
        <v>-11396636.059999973</v>
      </c>
      <c r="F1090" s="144">
        <v>234964506.36000001</v>
      </c>
      <c r="G1090" s="144">
        <v>0</v>
      </c>
      <c r="H1090" s="154">
        <v>234964506.36000001</v>
      </c>
    </row>
    <row r="1091" spans="1:8" ht="15.6" x14ac:dyDescent="0.3">
      <c r="A1091" s="153" t="s">
        <v>607</v>
      </c>
      <c r="B1091" s="144" t="str">
        <f t="shared" si="19"/>
        <v>9818A1</v>
      </c>
      <c r="C1091" s="162" t="s">
        <v>608</v>
      </c>
      <c r="D1091" s="144"/>
      <c r="E1091" s="144">
        <v>0</v>
      </c>
      <c r="F1091" s="144">
        <v>0</v>
      </c>
      <c r="G1091" s="144">
        <v>0</v>
      </c>
      <c r="H1091" s="154">
        <v>0</v>
      </c>
    </row>
    <row r="1092" spans="1:8" ht="15.6" x14ac:dyDescent="0.3">
      <c r="A1092" s="153" t="s">
        <v>609</v>
      </c>
      <c r="B1092" s="144" t="str">
        <f t="shared" si="19"/>
        <v>9818A2</v>
      </c>
      <c r="C1092" s="162" t="s">
        <v>610</v>
      </c>
      <c r="D1092" s="144"/>
      <c r="E1092" s="144">
        <v>0</v>
      </c>
      <c r="F1092" s="144">
        <v>0</v>
      </c>
      <c r="G1092" s="144">
        <v>0</v>
      </c>
      <c r="H1092" s="154">
        <v>0</v>
      </c>
    </row>
    <row r="1093" spans="1:8" ht="15.6" x14ac:dyDescent="0.3">
      <c r="A1093" s="153" t="s">
        <v>567</v>
      </c>
      <c r="B1093" s="144" t="str">
        <f t="shared" si="19"/>
        <v>BB49</v>
      </c>
      <c r="C1093" s="147" t="s">
        <v>568</v>
      </c>
      <c r="D1093" s="144">
        <v>0</v>
      </c>
      <c r="E1093" s="144">
        <v>0</v>
      </c>
      <c r="F1093" s="144">
        <v>0</v>
      </c>
      <c r="G1093" s="144">
        <v>0</v>
      </c>
      <c r="H1093" s="154">
        <v>0</v>
      </c>
    </row>
    <row r="1094" spans="1:8" ht="15.6" x14ac:dyDescent="0.3">
      <c r="A1094" s="153" t="s">
        <v>569</v>
      </c>
      <c r="B1094" s="144" t="str">
        <f t="shared" si="19"/>
        <v>AA</v>
      </c>
      <c r="C1094" s="145" t="s">
        <v>570</v>
      </c>
      <c r="D1094" s="144"/>
      <c r="E1094" s="144">
        <v>0</v>
      </c>
      <c r="F1094" s="144">
        <v>0</v>
      </c>
      <c r="G1094" s="144">
        <v>0</v>
      </c>
      <c r="H1094" s="154">
        <v>0</v>
      </c>
    </row>
    <row r="1095" spans="1:8" ht="15.6" x14ac:dyDescent="0.3">
      <c r="A1095" s="153" t="s">
        <v>571</v>
      </c>
      <c r="B1095" s="144" t="str">
        <f t="shared" si="19"/>
        <v>BB</v>
      </c>
      <c r="C1095" s="145" t="s">
        <v>587</v>
      </c>
      <c r="D1095" s="144"/>
      <c r="E1095" s="144">
        <v>0</v>
      </c>
      <c r="F1095" s="144">
        <v>0</v>
      </c>
      <c r="G1095" s="144">
        <v>0</v>
      </c>
      <c r="H1095" s="154">
        <v>0</v>
      </c>
    </row>
    <row r="1096" spans="1:8" ht="15.6" x14ac:dyDescent="0.3">
      <c r="A1096" s="153" t="s">
        <v>572</v>
      </c>
      <c r="B1096" s="144" t="str">
        <f t="shared" si="19"/>
        <v>CC</v>
      </c>
      <c r="C1096" s="145" t="s">
        <v>588</v>
      </c>
      <c r="D1096" s="144"/>
      <c r="E1096" s="144">
        <v>0</v>
      </c>
      <c r="F1096" s="144">
        <v>0</v>
      </c>
      <c r="G1096" s="144">
        <v>0</v>
      </c>
      <c r="H1096" s="154">
        <v>0</v>
      </c>
    </row>
    <row r="1097" spans="1:8" ht="15.6" x14ac:dyDescent="0.3">
      <c r="A1097" s="153" t="s">
        <v>299</v>
      </c>
      <c r="B1097" s="144" t="str">
        <f t="shared" si="19"/>
        <v>DD</v>
      </c>
      <c r="C1097" s="145" t="s">
        <v>589</v>
      </c>
      <c r="D1097" s="144"/>
      <c r="E1097" s="144">
        <v>0</v>
      </c>
      <c r="F1097" s="144">
        <v>0</v>
      </c>
      <c r="G1097" s="144">
        <v>0</v>
      </c>
      <c r="H1097" s="154">
        <v>0</v>
      </c>
    </row>
    <row r="1098" spans="1:8" ht="15.6" x14ac:dyDescent="0.3">
      <c r="A1098" s="153" t="s">
        <v>300</v>
      </c>
      <c r="B1098" s="144" t="str">
        <f t="shared" si="19"/>
        <v>QQ</v>
      </c>
      <c r="C1098" s="147" t="s">
        <v>573</v>
      </c>
      <c r="D1098" s="144"/>
      <c r="E1098" s="144">
        <v>0</v>
      </c>
      <c r="F1098" s="144">
        <v>0</v>
      </c>
      <c r="G1098" s="144">
        <v>0</v>
      </c>
      <c r="H1098" s="154">
        <v>0</v>
      </c>
    </row>
    <row r="1099" spans="1:8" ht="15.6" x14ac:dyDescent="0.3">
      <c r="A1099" s="153" t="s">
        <v>574</v>
      </c>
      <c r="B1099" s="144" t="str">
        <f t="shared" si="19"/>
        <v>EE</v>
      </c>
      <c r="C1099" s="145" t="s">
        <v>590</v>
      </c>
      <c r="D1099" s="144"/>
      <c r="E1099" s="144">
        <v>0</v>
      </c>
      <c r="F1099" s="144">
        <v>0</v>
      </c>
      <c r="G1099" s="144">
        <v>0</v>
      </c>
      <c r="H1099" s="154">
        <v>0</v>
      </c>
    </row>
    <row r="1100" spans="1:8" ht="15.6" x14ac:dyDescent="0.3">
      <c r="A1100" s="153" t="s">
        <v>575</v>
      </c>
      <c r="B1100" s="144" t="str">
        <f t="shared" si="19"/>
        <v>RB</v>
      </c>
      <c r="C1100" s="145" t="s">
        <v>576</v>
      </c>
      <c r="D1100" s="144"/>
      <c r="E1100" s="144">
        <v>0</v>
      </c>
      <c r="F1100" s="144">
        <v>0</v>
      </c>
      <c r="G1100" s="144">
        <v>0</v>
      </c>
      <c r="H1100" s="154">
        <v>0</v>
      </c>
    </row>
    <row r="1101" spans="1:8" ht="15.6" x14ac:dyDescent="0.3">
      <c r="A1101" s="153"/>
      <c r="B1101" s="144"/>
      <c r="C1101" s="158"/>
      <c r="D1101" s="148" t="s">
        <v>577</v>
      </c>
      <c r="E1101" s="148" t="s">
        <v>577</v>
      </c>
      <c r="F1101" s="148" t="s">
        <v>577</v>
      </c>
      <c r="G1101" s="148" t="s">
        <v>577</v>
      </c>
      <c r="H1101" s="166" t="s">
        <v>577</v>
      </c>
    </row>
    <row r="1102" spans="1:8" ht="15.6" x14ac:dyDescent="0.3">
      <c r="A1102" s="153" t="s">
        <v>578</v>
      </c>
      <c r="B1102" s="144"/>
      <c r="C1102" s="158"/>
      <c r="D1102" s="144">
        <v>261161613.59999999</v>
      </c>
      <c r="E1102" s="144">
        <v>-11396636.059999973</v>
      </c>
      <c r="F1102" s="144">
        <v>249764977.54000002</v>
      </c>
      <c r="G1102" s="144">
        <v>0</v>
      </c>
      <c r="H1102" s="154">
        <v>249764977.54000002</v>
      </c>
    </row>
    <row r="1103" spans="1:8" ht="15.6" x14ac:dyDescent="0.3">
      <c r="A1103" s="153"/>
      <c r="B1103" s="144"/>
      <c r="C1103" s="144"/>
      <c r="D1103" s="148" t="s">
        <v>397</v>
      </c>
      <c r="E1103" s="148" t="s">
        <v>397</v>
      </c>
      <c r="F1103" s="148" t="s">
        <v>397</v>
      </c>
      <c r="G1103" s="148" t="s">
        <v>397</v>
      </c>
      <c r="H1103" s="166" t="s">
        <v>397</v>
      </c>
    </row>
    <row r="1104" spans="1:8" ht="15.6" x14ac:dyDescent="0.3">
      <c r="A1104" s="153"/>
      <c r="B1104" s="144"/>
      <c r="C1104" s="144"/>
      <c r="D1104" s="144"/>
      <c r="E1104" s="144"/>
      <c r="F1104" s="144"/>
      <c r="G1104" s="144"/>
      <c r="H1104" s="154"/>
    </row>
    <row r="1105" spans="1:8" ht="16.2" thickBot="1" x14ac:dyDescent="0.35">
      <c r="A1105" s="167"/>
      <c r="B1105" s="168"/>
      <c r="C1105" s="168"/>
      <c r="D1105" s="168"/>
      <c r="E1105" s="168"/>
      <c r="F1105" s="168"/>
      <c r="G1105" s="168"/>
      <c r="H1105" s="169">
        <v>14800471.180000007</v>
      </c>
    </row>
    <row r="1106" spans="1:8" ht="15.6" x14ac:dyDescent="0.3">
      <c r="A1106" s="144"/>
      <c r="B1106" s="144"/>
      <c r="C1106" s="144"/>
      <c r="D1106" s="144"/>
      <c r="E1106" s="144"/>
      <c r="F1106" s="144"/>
      <c r="G1106" s="144"/>
      <c r="H1106" s="144"/>
    </row>
    <row r="1107" spans="1:8" ht="16.2" thickBot="1" x14ac:dyDescent="0.35">
      <c r="A1107" s="144"/>
      <c r="B1107" s="144"/>
      <c r="C1107" s="144"/>
      <c r="D1107" s="144"/>
      <c r="E1107" s="144"/>
      <c r="F1107" s="144"/>
      <c r="G1107" s="144"/>
      <c r="H1107" s="144"/>
    </row>
    <row r="1108" spans="1:8" ht="15.6" x14ac:dyDescent="0.3">
      <c r="A1108" s="150"/>
      <c r="B1108" s="151"/>
      <c r="C1108" s="151"/>
      <c r="D1108" s="151" t="s">
        <v>394</v>
      </c>
      <c r="E1108" s="151"/>
      <c r="F1108" s="151"/>
      <c r="G1108" s="151"/>
      <c r="H1108" s="152"/>
    </row>
    <row r="1109" spans="1:8" ht="15.6" x14ac:dyDescent="0.3">
      <c r="A1109" s="153"/>
      <c r="B1109" s="144"/>
      <c r="C1109" s="144"/>
      <c r="D1109" s="144" t="s">
        <v>580</v>
      </c>
      <c r="E1109" s="144"/>
      <c r="F1109" s="144"/>
      <c r="G1109" s="144"/>
      <c r="H1109" s="154"/>
    </row>
    <row r="1110" spans="1:8" ht="15.6" x14ac:dyDescent="0.3">
      <c r="A1110" s="153" t="s">
        <v>600</v>
      </c>
      <c r="B1110" s="144"/>
      <c r="C1110" s="144"/>
      <c r="D1110" s="144"/>
      <c r="E1110" s="149" t="s">
        <v>604</v>
      </c>
      <c r="F1110" s="144"/>
      <c r="G1110" s="144"/>
      <c r="H1110" s="154"/>
    </row>
    <row r="1111" spans="1:8" ht="15.6" x14ac:dyDescent="0.3">
      <c r="A1111" s="155" t="s">
        <v>397</v>
      </c>
      <c r="B1111" s="148"/>
      <c r="C1111" s="156" t="s">
        <v>397</v>
      </c>
      <c r="D1111" s="156" t="s">
        <v>397</v>
      </c>
      <c r="E1111" s="156" t="s">
        <v>397</v>
      </c>
      <c r="F1111" s="156" t="s">
        <v>397</v>
      </c>
      <c r="G1111" s="156" t="s">
        <v>397</v>
      </c>
      <c r="H1111" s="157" t="s">
        <v>397</v>
      </c>
    </row>
    <row r="1112" spans="1:8" ht="15.6" x14ac:dyDescent="0.3">
      <c r="A1112" s="153" t="s">
        <v>398</v>
      </c>
      <c r="B1112" s="144"/>
      <c r="C1112" s="158"/>
      <c r="D1112" s="146" t="s">
        <v>185</v>
      </c>
      <c r="E1112" s="146" t="s">
        <v>185</v>
      </c>
      <c r="F1112" s="146" t="s">
        <v>399</v>
      </c>
      <c r="G1112" s="146" t="s">
        <v>185</v>
      </c>
      <c r="H1112" s="159" t="s">
        <v>400</v>
      </c>
    </row>
    <row r="1113" spans="1:8" ht="15.6" x14ac:dyDescent="0.3">
      <c r="A1113" s="153"/>
      <c r="B1113" s="144"/>
      <c r="C1113" s="158"/>
      <c r="D1113" s="146" t="s">
        <v>401</v>
      </c>
      <c r="E1113" s="146" t="s">
        <v>402</v>
      </c>
      <c r="F1113" s="146" t="s">
        <v>402</v>
      </c>
      <c r="G1113" s="146" t="s">
        <v>403</v>
      </c>
      <c r="H1113" s="159" t="s">
        <v>404</v>
      </c>
    </row>
    <row r="1114" spans="1:8" ht="15.6" x14ac:dyDescent="0.3">
      <c r="A1114" s="153"/>
      <c r="B1114" s="144"/>
      <c r="C1114" s="158"/>
      <c r="D1114" s="146" t="s">
        <v>405</v>
      </c>
      <c r="E1114" s="146" t="s">
        <v>406</v>
      </c>
      <c r="F1114" s="144"/>
      <c r="G1114" s="146" t="s">
        <v>406</v>
      </c>
      <c r="H1114" s="159" t="s">
        <v>581</v>
      </c>
    </row>
    <row r="1115" spans="1:8" ht="15.6" x14ac:dyDescent="0.3">
      <c r="A1115" s="155" t="s">
        <v>397</v>
      </c>
      <c r="B1115" s="148"/>
      <c r="C1115" s="156" t="s">
        <v>397</v>
      </c>
      <c r="D1115" s="156" t="s">
        <v>397</v>
      </c>
      <c r="E1115" s="156" t="s">
        <v>397</v>
      </c>
      <c r="F1115" s="156" t="s">
        <v>397</v>
      </c>
      <c r="G1115" s="156" t="s">
        <v>397</v>
      </c>
      <c r="H1115" s="157" t="s">
        <v>397</v>
      </c>
    </row>
    <row r="1116" spans="1:8" ht="15.6" x14ac:dyDescent="0.3">
      <c r="A1116" s="153" t="s">
        <v>408</v>
      </c>
      <c r="B1116" s="144" t="str">
        <f>C1116</f>
        <v>00</v>
      </c>
      <c r="C1116" s="160" t="s">
        <v>409</v>
      </c>
      <c r="D1116" s="144"/>
      <c r="E1116" s="144">
        <v>0</v>
      </c>
      <c r="F1116" s="144">
        <v>0</v>
      </c>
      <c r="G1116" s="144">
        <v>0</v>
      </c>
      <c r="H1116" s="154">
        <v>0</v>
      </c>
    </row>
    <row r="1117" spans="1:8" ht="15.6" x14ac:dyDescent="0.3">
      <c r="A1117" s="153" t="s">
        <v>410</v>
      </c>
      <c r="B1117" s="144" t="str">
        <f t="shared" ref="B1117:B1180" si="20">C1117</f>
        <v>0201A</v>
      </c>
      <c r="C1117" s="161" t="s">
        <v>411</v>
      </c>
      <c r="D1117" s="144">
        <v>818191.72</v>
      </c>
      <c r="E1117" s="144">
        <v>0</v>
      </c>
      <c r="F1117" s="144">
        <v>818191.72</v>
      </c>
      <c r="G1117" s="144">
        <v>0</v>
      </c>
      <c r="H1117" s="154">
        <v>818191.72</v>
      </c>
    </row>
    <row r="1118" spans="1:8" ht="15.6" x14ac:dyDescent="0.3">
      <c r="A1118" s="153" t="s">
        <v>410</v>
      </c>
      <c r="B1118" s="144" t="str">
        <f t="shared" si="20"/>
        <v>0237</v>
      </c>
      <c r="C1118" s="161" t="s">
        <v>412</v>
      </c>
      <c r="D1118" s="144">
        <v>0</v>
      </c>
      <c r="E1118" s="144">
        <v>0</v>
      </c>
      <c r="F1118" s="144">
        <v>0</v>
      </c>
      <c r="G1118" s="144">
        <v>0</v>
      </c>
      <c r="H1118" s="154">
        <v>0</v>
      </c>
    </row>
    <row r="1119" spans="1:8" ht="15.6" x14ac:dyDescent="0.3">
      <c r="A1119" s="153" t="s">
        <v>413</v>
      </c>
      <c r="B1119" s="144" t="str">
        <f t="shared" si="20"/>
        <v>0302A</v>
      </c>
      <c r="C1119" s="161" t="s">
        <v>414</v>
      </c>
      <c r="D1119" s="144">
        <v>0</v>
      </c>
      <c r="E1119" s="144">
        <v>0</v>
      </c>
      <c r="F1119" s="144">
        <v>0</v>
      </c>
      <c r="G1119" s="144">
        <v>0</v>
      </c>
      <c r="H1119" s="154">
        <v>0</v>
      </c>
    </row>
    <row r="1120" spans="1:8" ht="15.6" x14ac:dyDescent="0.3">
      <c r="A1120" s="153" t="s">
        <v>415</v>
      </c>
      <c r="B1120" s="144" t="str">
        <f t="shared" si="20"/>
        <v>0410</v>
      </c>
      <c r="C1120" s="161" t="s">
        <v>416</v>
      </c>
      <c r="D1120" s="144">
        <v>9680.369999999999</v>
      </c>
      <c r="E1120" s="144">
        <v>0</v>
      </c>
      <c r="F1120" s="144">
        <v>9680.369999999999</v>
      </c>
      <c r="G1120" s="144">
        <v>0</v>
      </c>
      <c r="H1120" s="154">
        <v>9680.369999999999</v>
      </c>
    </row>
    <row r="1121" spans="1:8" ht="15.6" x14ac:dyDescent="0.3">
      <c r="A1121" s="153" t="s">
        <v>417</v>
      </c>
      <c r="B1121" s="144" t="str">
        <f t="shared" si="20"/>
        <v>0519A</v>
      </c>
      <c r="C1121" s="147" t="s">
        <v>418</v>
      </c>
      <c r="D1121" s="144">
        <v>0</v>
      </c>
      <c r="E1121" s="144">
        <v>0</v>
      </c>
      <c r="F1121" s="144">
        <v>0</v>
      </c>
      <c r="G1121" s="144">
        <v>0</v>
      </c>
      <c r="H1121" s="154">
        <v>0</v>
      </c>
    </row>
    <row r="1122" spans="1:8" ht="15.6" x14ac:dyDescent="0.3">
      <c r="A1122" s="153" t="s">
        <v>419</v>
      </c>
      <c r="B1122" s="144" t="str">
        <f t="shared" si="20"/>
        <v>0602A</v>
      </c>
      <c r="C1122" s="161" t="s">
        <v>420</v>
      </c>
      <c r="D1122" s="144">
        <v>0</v>
      </c>
      <c r="E1122" s="144">
        <v>0</v>
      </c>
      <c r="F1122" s="144">
        <v>0</v>
      </c>
      <c r="G1122" s="144">
        <v>0</v>
      </c>
      <c r="H1122" s="154">
        <v>0</v>
      </c>
    </row>
    <row r="1123" spans="1:8" ht="15.6" x14ac:dyDescent="0.3">
      <c r="A1123" s="153" t="s">
        <v>421</v>
      </c>
      <c r="B1123" s="144" t="str">
        <f t="shared" si="20"/>
        <v>0719A</v>
      </c>
      <c r="C1123" s="147" t="s">
        <v>422</v>
      </c>
      <c r="D1123" s="144">
        <v>0</v>
      </c>
      <c r="E1123" s="144">
        <v>0</v>
      </c>
      <c r="F1123" s="144">
        <v>0</v>
      </c>
      <c r="G1123" s="144">
        <v>0</v>
      </c>
      <c r="H1123" s="154">
        <v>0</v>
      </c>
    </row>
    <row r="1124" spans="1:8" ht="15.6" x14ac:dyDescent="0.3">
      <c r="A1124" s="153" t="s">
        <v>423</v>
      </c>
      <c r="B1124" s="144" t="str">
        <f t="shared" si="20"/>
        <v>0802A</v>
      </c>
      <c r="C1124" s="147" t="s">
        <v>424</v>
      </c>
      <c r="D1124" s="144">
        <v>0</v>
      </c>
      <c r="E1124" s="144">
        <v>0</v>
      </c>
      <c r="F1124" s="144">
        <v>0</v>
      </c>
      <c r="G1124" s="144">
        <v>0</v>
      </c>
      <c r="H1124" s="154">
        <v>0</v>
      </c>
    </row>
    <row r="1125" spans="1:8" ht="15.6" x14ac:dyDescent="0.3">
      <c r="A1125" s="153" t="s">
        <v>605</v>
      </c>
      <c r="B1125" s="144" t="str">
        <f t="shared" si="20"/>
        <v>1010</v>
      </c>
      <c r="C1125" s="162" t="s">
        <v>428</v>
      </c>
      <c r="D1125" s="144">
        <v>0</v>
      </c>
      <c r="E1125" s="144">
        <v>0</v>
      </c>
      <c r="F1125" s="144">
        <v>0</v>
      </c>
      <c r="G1125" s="144">
        <v>0</v>
      </c>
      <c r="H1125" s="154">
        <v>0</v>
      </c>
    </row>
    <row r="1126" spans="1:8" ht="15.6" x14ac:dyDescent="0.3">
      <c r="A1126" s="153" t="s">
        <v>429</v>
      </c>
      <c r="B1126" s="144" t="str">
        <f t="shared" si="20"/>
        <v>1206A</v>
      </c>
      <c r="C1126" s="161" t="s">
        <v>430</v>
      </c>
      <c r="D1126" s="144">
        <v>126313.12</v>
      </c>
      <c r="E1126" s="144">
        <v>0</v>
      </c>
      <c r="F1126" s="144">
        <v>126313.12</v>
      </c>
      <c r="G1126" s="144">
        <v>0</v>
      </c>
      <c r="H1126" s="154">
        <v>126313.12</v>
      </c>
    </row>
    <row r="1127" spans="1:8" ht="15.6" x14ac:dyDescent="0.3">
      <c r="A1127" s="153" t="s">
        <v>429</v>
      </c>
      <c r="B1127" s="144" t="str">
        <f t="shared" si="20"/>
        <v>1236</v>
      </c>
      <c r="C1127" s="161" t="s">
        <v>431</v>
      </c>
      <c r="D1127" s="144">
        <v>148400.51</v>
      </c>
      <c r="E1127" s="144">
        <v>0</v>
      </c>
      <c r="F1127" s="144">
        <v>148400.51</v>
      </c>
      <c r="G1127" s="144">
        <v>0</v>
      </c>
      <c r="H1127" s="154">
        <v>148400.51</v>
      </c>
    </row>
    <row r="1128" spans="1:8" ht="15.6" x14ac:dyDescent="0.3">
      <c r="A1128" s="153" t="s">
        <v>432</v>
      </c>
      <c r="B1128" s="144" t="str">
        <f t="shared" si="20"/>
        <v>1310</v>
      </c>
      <c r="C1128" s="161" t="s">
        <v>433</v>
      </c>
      <c r="D1128" s="144">
        <v>0</v>
      </c>
      <c r="E1128" s="144">
        <v>0</v>
      </c>
      <c r="F1128" s="144">
        <v>0</v>
      </c>
      <c r="G1128" s="144">
        <v>0</v>
      </c>
      <c r="H1128" s="154">
        <v>0</v>
      </c>
    </row>
    <row r="1129" spans="1:8" ht="15.6" x14ac:dyDescent="0.3">
      <c r="A1129" s="153" t="s">
        <v>21</v>
      </c>
      <c r="B1129" s="144" t="str">
        <f t="shared" si="20"/>
        <v>1524A</v>
      </c>
      <c r="C1129" s="161" t="s">
        <v>434</v>
      </c>
      <c r="D1129" s="144">
        <v>67330</v>
      </c>
      <c r="E1129" s="144">
        <v>0</v>
      </c>
      <c r="F1129" s="144">
        <v>67330</v>
      </c>
      <c r="G1129" s="144">
        <v>0</v>
      </c>
      <c r="H1129" s="154">
        <v>67330</v>
      </c>
    </row>
    <row r="1130" spans="1:8" ht="15.6" x14ac:dyDescent="0.3">
      <c r="A1130" s="153" t="s">
        <v>284</v>
      </c>
      <c r="B1130" s="144" t="str">
        <f t="shared" si="20"/>
        <v>1649</v>
      </c>
      <c r="C1130" s="147" t="s">
        <v>435</v>
      </c>
      <c r="D1130" s="144">
        <v>0</v>
      </c>
      <c r="E1130" s="144">
        <v>0</v>
      </c>
      <c r="F1130" s="144">
        <v>0</v>
      </c>
      <c r="G1130" s="144">
        <v>0</v>
      </c>
      <c r="H1130" s="154">
        <v>0</v>
      </c>
    </row>
    <row r="1131" spans="1:8" ht="15.6" x14ac:dyDescent="0.3">
      <c r="A1131" s="163" t="s">
        <v>436</v>
      </c>
      <c r="B1131" s="144" t="str">
        <f t="shared" si="20"/>
        <v>1710</v>
      </c>
      <c r="C1131" s="147" t="s">
        <v>437</v>
      </c>
      <c r="D1131" s="144">
        <v>0</v>
      </c>
      <c r="E1131" s="144">
        <v>0</v>
      </c>
      <c r="F1131" s="144">
        <v>0</v>
      </c>
      <c r="G1131" s="144">
        <v>0</v>
      </c>
      <c r="H1131" s="154">
        <v>0</v>
      </c>
    </row>
    <row r="1132" spans="1:8" ht="15.6" x14ac:dyDescent="0.3">
      <c r="A1132" s="163" t="s">
        <v>329</v>
      </c>
      <c r="B1132" s="144" t="str">
        <f t="shared" si="20"/>
        <v>1841</v>
      </c>
      <c r="C1132" s="147" t="s">
        <v>439</v>
      </c>
      <c r="D1132" s="144">
        <v>0</v>
      </c>
      <c r="E1132" s="144">
        <v>0</v>
      </c>
      <c r="F1132" s="144">
        <v>0</v>
      </c>
      <c r="G1132" s="144">
        <v>0</v>
      </c>
      <c r="H1132" s="154">
        <v>0</v>
      </c>
    </row>
    <row r="1133" spans="1:8" ht="15.6" x14ac:dyDescent="0.3">
      <c r="A1133" s="153" t="s">
        <v>440</v>
      </c>
      <c r="B1133" s="144" t="str">
        <f t="shared" si="20"/>
        <v>2024A</v>
      </c>
      <c r="C1133" s="147" t="s">
        <v>441</v>
      </c>
      <c r="D1133" s="144">
        <v>0</v>
      </c>
      <c r="E1133" s="144">
        <v>0</v>
      </c>
      <c r="F1133" s="144">
        <v>0</v>
      </c>
      <c r="G1133" s="144">
        <v>0</v>
      </c>
      <c r="H1133" s="154">
        <v>0</v>
      </c>
    </row>
    <row r="1134" spans="1:8" ht="15.6" x14ac:dyDescent="0.3">
      <c r="A1134" s="153" t="s">
        <v>442</v>
      </c>
      <c r="B1134" s="144" t="str">
        <f t="shared" si="20"/>
        <v>2124A</v>
      </c>
      <c r="C1134" s="147" t="s">
        <v>443</v>
      </c>
      <c r="D1134" s="144">
        <v>0</v>
      </c>
      <c r="E1134" s="144">
        <v>0</v>
      </c>
      <c r="F1134" s="144">
        <v>0</v>
      </c>
      <c r="G1134" s="144">
        <v>0</v>
      </c>
      <c r="H1134" s="154">
        <v>0</v>
      </c>
    </row>
    <row r="1135" spans="1:8" ht="15.6" x14ac:dyDescent="0.3">
      <c r="A1135" s="153" t="s">
        <v>444</v>
      </c>
      <c r="B1135" s="144" t="str">
        <f t="shared" si="20"/>
        <v>2249</v>
      </c>
      <c r="C1135" s="147" t="s">
        <v>445</v>
      </c>
      <c r="D1135" s="144">
        <v>215722.15</v>
      </c>
      <c r="E1135" s="144">
        <v>0</v>
      </c>
      <c r="F1135" s="144">
        <v>215722.15</v>
      </c>
      <c r="G1135" s="144">
        <v>0</v>
      </c>
      <c r="H1135" s="154">
        <v>215722.15</v>
      </c>
    </row>
    <row r="1136" spans="1:8" ht="15.6" x14ac:dyDescent="0.3">
      <c r="A1136" s="153" t="s">
        <v>446</v>
      </c>
      <c r="B1136" s="144" t="str">
        <f t="shared" si="20"/>
        <v>2339</v>
      </c>
      <c r="C1136" s="147" t="s">
        <v>447</v>
      </c>
      <c r="D1136" s="144">
        <v>58.81</v>
      </c>
      <c r="E1136" s="144">
        <v>0</v>
      </c>
      <c r="F1136" s="144">
        <v>58.81</v>
      </c>
      <c r="G1136" s="144">
        <v>0</v>
      </c>
      <c r="H1136" s="154">
        <v>58.81</v>
      </c>
    </row>
    <row r="1137" spans="1:8" ht="15.6" x14ac:dyDescent="0.3">
      <c r="A1137" s="153" t="s">
        <v>448</v>
      </c>
      <c r="B1137" s="144" t="str">
        <f t="shared" si="20"/>
        <v>2449</v>
      </c>
      <c r="C1137" s="147" t="s">
        <v>449</v>
      </c>
      <c r="D1137" s="144">
        <v>0</v>
      </c>
      <c r="E1137" s="144">
        <v>0</v>
      </c>
      <c r="F1137" s="144">
        <v>0</v>
      </c>
      <c r="G1137" s="144">
        <v>0</v>
      </c>
      <c r="H1137" s="154">
        <v>0</v>
      </c>
    </row>
    <row r="1138" spans="1:8" ht="15.6" x14ac:dyDescent="0.3">
      <c r="A1138" s="153" t="s">
        <v>450</v>
      </c>
      <c r="B1138" s="144" t="str">
        <f t="shared" si="20"/>
        <v>2503A</v>
      </c>
      <c r="C1138" s="161" t="s">
        <v>451</v>
      </c>
      <c r="D1138" s="144">
        <v>0</v>
      </c>
      <c r="E1138" s="144">
        <v>0</v>
      </c>
      <c r="F1138" s="144">
        <v>0</v>
      </c>
      <c r="G1138" s="144">
        <v>0</v>
      </c>
      <c r="H1138" s="154">
        <v>0</v>
      </c>
    </row>
    <row r="1139" spans="1:8" ht="15.6" x14ac:dyDescent="0.3">
      <c r="A1139" s="153" t="s">
        <v>452</v>
      </c>
      <c r="B1139" s="144" t="str">
        <f t="shared" si="20"/>
        <v>2604A</v>
      </c>
      <c r="C1139" s="161" t="s">
        <v>453</v>
      </c>
      <c r="D1139" s="144">
        <v>0</v>
      </c>
      <c r="E1139" s="144">
        <v>0</v>
      </c>
      <c r="F1139" s="144">
        <v>0</v>
      </c>
      <c r="G1139" s="144">
        <v>0</v>
      </c>
      <c r="H1139" s="154">
        <v>0</v>
      </c>
    </row>
    <row r="1140" spans="1:8" ht="15.6" x14ac:dyDescent="0.3">
      <c r="A1140" s="153" t="s">
        <v>454</v>
      </c>
      <c r="B1140" s="144" t="str">
        <f t="shared" si="20"/>
        <v>2703A</v>
      </c>
      <c r="C1140" s="147" t="s">
        <v>455</v>
      </c>
      <c r="D1140" s="144">
        <v>1376185.61</v>
      </c>
      <c r="E1140" s="144">
        <v>0</v>
      </c>
      <c r="F1140" s="144">
        <v>1376185.61</v>
      </c>
      <c r="G1140" s="144">
        <v>0</v>
      </c>
      <c r="H1140" s="154">
        <v>1376185.61</v>
      </c>
    </row>
    <row r="1141" spans="1:8" ht="15.6" x14ac:dyDescent="0.3">
      <c r="A1141" s="153" t="s">
        <v>456</v>
      </c>
      <c r="B1141" s="144" t="str">
        <f t="shared" si="20"/>
        <v>2824A</v>
      </c>
      <c r="C1141" s="147" t="s">
        <v>457</v>
      </c>
      <c r="D1141" s="144">
        <v>0</v>
      </c>
      <c r="E1141" s="144">
        <v>0</v>
      </c>
      <c r="F1141" s="144">
        <v>0</v>
      </c>
      <c r="G1141" s="144">
        <v>0</v>
      </c>
      <c r="H1141" s="154">
        <v>0</v>
      </c>
    </row>
    <row r="1142" spans="1:8" ht="15.6" x14ac:dyDescent="0.3">
      <c r="A1142" s="153" t="s">
        <v>458</v>
      </c>
      <c r="B1142" s="144" t="str">
        <f t="shared" si="20"/>
        <v>2934</v>
      </c>
      <c r="C1142" s="161" t="s">
        <v>459</v>
      </c>
      <c r="D1142" s="144">
        <v>810.31999999999994</v>
      </c>
      <c r="E1142" s="144">
        <v>0</v>
      </c>
      <c r="F1142" s="144">
        <v>810.31999999999994</v>
      </c>
      <c r="G1142" s="144">
        <v>0</v>
      </c>
      <c r="H1142" s="154">
        <v>810.31999999999994</v>
      </c>
    </row>
    <row r="1143" spans="1:8" ht="15.6" x14ac:dyDescent="0.3">
      <c r="A1143" s="153" t="s">
        <v>460</v>
      </c>
      <c r="B1143" s="144" t="str">
        <f t="shared" si="20"/>
        <v>3049</v>
      </c>
      <c r="C1143" s="161" t="s">
        <v>461</v>
      </c>
      <c r="D1143" s="144">
        <v>0</v>
      </c>
      <c r="E1143" s="144">
        <v>0</v>
      </c>
      <c r="F1143" s="144">
        <v>0</v>
      </c>
      <c r="G1143" s="144">
        <v>0</v>
      </c>
      <c r="H1143" s="154">
        <v>0</v>
      </c>
    </row>
    <row r="1144" spans="1:8" ht="15.6" x14ac:dyDescent="0.3">
      <c r="A1144" s="153" t="s">
        <v>462</v>
      </c>
      <c r="B1144" s="144" t="str">
        <f t="shared" si="20"/>
        <v>3215</v>
      </c>
      <c r="C1144" s="147" t="s">
        <v>463</v>
      </c>
      <c r="D1144" s="144">
        <v>0</v>
      </c>
      <c r="E1144" s="144">
        <v>0</v>
      </c>
      <c r="F1144" s="144">
        <v>0</v>
      </c>
      <c r="G1144" s="144">
        <v>0</v>
      </c>
      <c r="H1144" s="154">
        <v>0</v>
      </c>
    </row>
    <row r="1145" spans="1:8" ht="15.6" x14ac:dyDescent="0.3">
      <c r="A1145" s="153" t="s">
        <v>464</v>
      </c>
      <c r="B1145" s="144" t="str">
        <f t="shared" si="20"/>
        <v>3303A</v>
      </c>
      <c r="C1145" s="161" t="s">
        <v>465</v>
      </c>
      <c r="D1145" s="144">
        <v>0</v>
      </c>
      <c r="E1145" s="144">
        <v>0</v>
      </c>
      <c r="F1145" s="144">
        <v>0</v>
      </c>
      <c r="G1145" s="144">
        <v>0</v>
      </c>
      <c r="H1145" s="154">
        <v>0</v>
      </c>
    </row>
    <row r="1146" spans="1:8" ht="15.6" x14ac:dyDescent="0.3">
      <c r="A1146" s="153" t="s">
        <v>466</v>
      </c>
      <c r="B1146" s="144" t="str">
        <f t="shared" si="20"/>
        <v>3410</v>
      </c>
      <c r="C1146" s="147" t="s">
        <v>467</v>
      </c>
      <c r="D1146" s="144">
        <v>0</v>
      </c>
      <c r="E1146" s="144">
        <v>0</v>
      </c>
      <c r="F1146" s="144">
        <v>0</v>
      </c>
      <c r="G1146" s="144">
        <v>0</v>
      </c>
      <c r="H1146" s="154">
        <v>0</v>
      </c>
    </row>
    <row r="1147" spans="1:8" ht="15.6" x14ac:dyDescent="0.3">
      <c r="A1147" s="153" t="s">
        <v>468</v>
      </c>
      <c r="B1147" s="144" t="str">
        <f t="shared" si="20"/>
        <v>3509A</v>
      </c>
      <c r="C1147" s="147" t="s">
        <v>469</v>
      </c>
      <c r="D1147" s="144">
        <v>116.78</v>
      </c>
      <c r="E1147" s="144">
        <v>0</v>
      </c>
      <c r="F1147" s="144">
        <v>116.78</v>
      </c>
      <c r="G1147" s="144">
        <v>0</v>
      </c>
      <c r="H1147" s="154">
        <v>116.78</v>
      </c>
    </row>
    <row r="1148" spans="1:8" ht="15.6" x14ac:dyDescent="0.3">
      <c r="A1148" s="153" t="s">
        <v>470</v>
      </c>
      <c r="B1148" s="144" t="str">
        <f t="shared" si="20"/>
        <v>3611</v>
      </c>
      <c r="C1148" s="147" t="s">
        <v>471</v>
      </c>
      <c r="D1148" s="144">
        <v>251.85000000000002</v>
      </c>
      <c r="E1148" s="144">
        <v>0</v>
      </c>
      <c r="F1148" s="144">
        <v>251.85000000000002</v>
      </c>
      <c r="G1148" s="144">
        <v>0</v>
      </c>
      <c r="H1148" s="154">
        <v>251.85000000000002</v>
      </c>
    </row>
    <row r="1149" spans="1:8" ht="15.6" x14ac:dyDescent="0.3">
      <c r="A1149" s="153" t="s">
        <v>472</v>
      </c>
      <c r="B1149" s="144" t="str">
        <f t="shared" si="20"/>
        <v>3730</v>
      </c>
      <c r="C1149" s="147" t="s">
        <v>473</v>
      </c>
      <c r="D1149" s="144">
        <v>3049.0600000000004</v>
      </c>
      <c r="E1149" s="144">
        <v>0</v>
      </c>
      <c r="F1149" s="144">
        <v>3049.0600000000004</v>
      </c>
      <c r="G1149" s="144">
        <v>0</v>
      </c>
      <c r="H1149" s="154">
        <v>3049.0600000000004</v>
      </c>
    </row>
    <row r="1150" spans="1:8" ht="15.6" x14ac:dyDescent="0.3">
      <c r="A1150" s="153" t="s">
        <v>474</v>
      </c>
      <c r="B1150" s="144" t="str">
        <f t="shared" si="20"/>
        <v>3831</v>
      </c>
      <c r="C1150" s="147" t="s">
        <v>475</v>
      </c>
      <c r="D1150" s="144">
        <v>0</v>
      </c>
      <c r="E1150" s="144">
        <v>0</v>
      </c>
      <c r="F1150" s="144">
        <v>0</v>
      </c>
      <c r="G1150" s="144">
        <v>0</v>
      </c>
      <c r="H1150" s="154">
        <v>0</v>
      </c>
    </row>
    <row r="1151" spans="1:8" ht="15.6" x14ac:dyDescent="0.3">
      <c r="A1151" s="153" t="s">
        <v>476</v>
      </c>
      <c r="B1151" s="144" t="str">
        <f t="shared" si="20"/>
        <v>3909A</v>
      </c>
      <c r="C1151" s="147" t="s">
        <v>477</v>
      </c>
      <c r="D1151" s="144">
        <v>0</v>
      </c>
      <c r="E1151" s="144">
        <v>0</v>
      </c>
      <c r="F1151" s="144">
        <v>0</v>
      </c>
      <c r="G1151" s="144">
        <v>0</v>
      </c>
      <c r="H1151" s="154">
        <v>0</v>
      </c>
    </row>
    <row r="1152" spans="1:8" ht="15.6" x14ac:dyDescent="0.3">
      <c r="A1152" s="153" t="s">
        <v>478</v>
      </c>
      <c r="B1152" s="144" t="str">
        <f t="shared" si="20"/>
        <v>4012</v>
      </c>
      <c r="C1152" s="147" t="s">
        <v>479</v>
      </c>
      <c r="D1152" s="144">
        <v>6421.38</v>
      </c>
      <c r="E1152" s="144">
        <v>0</v>
      </c>
      <c r="F1152" s="144">
        <v>6421.38</v>
      </c>
      <c r="G1152" s="144">
        <v>0</v>
      </c>
      <c r="H1152" s="154">
        <v>6421.38</v>
      </c>
    </row>
    <row r="1153" spans="1:8" ht="15.6" x14ac:dyDescent="0.3">
      <c r="A1153" s="153" t="s">
        <v>478</v>
      </c>
      <c r="B1153" s="144" t="str">
        <f t="shared" si="20"/>
        <v>4033</v>
      </c>
      <c r="C1153" s="147" t="s">
        <v>480</v>
      </c>
      <c r="D1153" s="144">
        <v>252.83999999999997</v>
      </c>
      <c r="E1153" s="144">
        <v>0</v>
      </c>
      <c r="F1153" s="144">
        <v>252.83999999999997</v>
      </c>
      <c r="G1153" s="144">
        <v>0</v>
      </c>
      <c r="H1153" s="154">
        <v>252.83999999999997</v>
      </c>
    </row>
    <row r="1154" spans="1:8" ht="15.6" x14ac:dyDescent="0.3">
      <c r="A1154" s="153" t="s">
        <v>481</v>
      </c>
      <c r="B1154" s="144" t="str">
        <f t="shared" si="20"/>
        <v>4110</v>
      </c>
      <c r="C1154" s="161" t="s">
        <v>482</v>
      </c>
      <c r="D1154" s="144">
        <v>3165.3199999999997</v>
      </c>
      <c r="E1154" s="144">
        <v>0</v>
      </c>
      <c r="F1154" s="144">
        <v>3165.3199999999997</v>
      </c>
      <c r="G1154" s="144">
        <v>0</v>
      </c>
      <c r="H1154" s="154">
        <v>3165.3199999999997</v>
      </c>
    </row>
    <row r="1155" spans="1:8" ht="15.6" x14ac:dyDescent="0.3">
      <c r="A1155" s="153" t="s">
        <v>481</v>
      </c>
      <c r="B1155" s="144" t="str">
        <f t="shared" si="20"/>
        <v>4128</v>
      </c>
      <c r="C1155" s="161" t="s">
        <v>483</v>
      </c>
      <c r="D1155" s="144">
        <v>2371770.5499999998</v>
      </c>
      <c r="E1155" s="144">
        <v>0</v>
      </c>
      <c r="F1155" s="144">
        <v>2371770.5499999998</v>
      </c>
      <c r="G1155" s="144">
        <v>0</v>
      </c>
      <c r="H1155" s="154">
        <v>2371770.5499999998</v>
      </c>
    </row>
    <row r="1156" spans="1:8" ht="15.6" x14ac:dyDescent="0.3">
      <c r="A1156" s="153" t="s">
        <v>481</v>
      </c>
      <c r="B1156" s="144" t="str">
        <f t="shared" si="20"/>
        <v>4125</v>
      </c>
      <c r="C1156" s="164" t="s">
        <v>484</v>
      </c>
      <c r="D1156" s="144">
        <v>0</v>
      </c>
      <c r="E1156" s="144">
        <v>0</v>
      </c>
      <c r="F1156" s="144">
        <v>0</v>
      </c>
      <c r="G1156" s="144">
        <v>0</v>
      </c>
      <c r="H1156" s="154">
        <v>0</v>
      </c>
    </row>
    <row r="1157" spans="1:8" ht="15.6" x14ac:dyDescent="0.3">
      <c r="A1157" s="153" t="s">
        <v>485</v>
      </c>
      <c r="B1157" s="144" t="str">
        <f t="shared" si="20"/>
        <v>4210</v>
      </c>
      <c r="C1157" s="161" t="s">
        <v>486</v>
      </c>
      <c r="D1157" s="144">
        <v>7731.2099999999991</v>
      </c>
      <c r="E1157" s="144">
        <v>0</v>
      </c>
      <c r="F1157" s="144">
        <v>7731.2099999999991</v>
      </c>
      <c r="G1157" s="144">
        <v>0</v>
      </c>
      <c r="H1157" s="154">
        <v>7731.2099999999991</v>
      </c>
    </row>
    <row r="1158" spans="1:8" ht="15.6" x14ac:dyDescent="0.3">
      <c r="A1158" s="153" t="s">
        <v>248</v>
      </c>
      <c r="B1158" s="144" t="str">
        <f t="shared" si="20"/>
        <v>4316</v>
      </c>
      <c r="C1158" s="161" t="s">
        <v>487</v>
      </c>
      <c r="D1158" s="144">
        <v>2081674.38</v>
      </c>
      <c r="E1158" s="144">
        <v>0</v>
      </c>
      <c r="F1158" s="144">
        <v>2081674.38</v>
      </c>
      <c r="G1158" s="144">
        <v>0</v>
      </c>
      <c r="H1158" s="154">
        <v>2081674.38</v>
      </c>
    </row>
    <row r="1159" spans="1:8" ht="15.6" x14ac:dyDescent="0.3">
      <c r="A1159" s="153" t="s">
        <v>248</v>
      </c>
      <c r="B1159" s="144" t="str">
        <f t="shared" si="20"/>
        <v>4325</v>
      </c>
      <c r="C1159" s="164" t="s">
        <v>488</v>
      </c>
      <c r="D1159" s="144">
        <v>0</v>
      </c>
      <c r="E1159" s="144">
        <v>0</v>
      </c>
      <c r="F1159" s="144">
        <v>0</v>
      </c>
      <c r="G1159" s="144">
        <v>0</v>
      </c>
      <c r="H1159" s="154">
        <v>0</v>
      </c>
    </row>
    <row r="1160" spans="1:8" ht="15.6" x14ac:dyDescent="0.3">
      <c r="A1160" s="153" t="s">
        <v>489</v>
      </c>
      <c r="B1160" s="144" t="str">
        <f t="shared" si="20"/>
        <v>4435</v>
      </c>
      <c r="C1160" s="161" t="s">
        <v>490</v>
      </c>
      <c r="D1160" s="144">
        <v>0</v>
      </c>
      <c r="E1160" s="144">
        <v>0</v>
      </c>
      <c r="F1160" s="144">
        <v>0</v>
      </c>
      <c r="G1160" s="144">
        <v>0</v>
      </c>
      <c r="H1160" s="154">
        <v>0</v>
      </c>
    </row>
    <row r="1161" spans="1:8" ht="15.6" x14ac:dyDescent="0.3">
      <c r="A1161" s="153" t="s">
        <v>491</v>
      </c>
      <c r="B1161" s="144" t="str">
        <f t="shared" si="20"/>
        <v>4510</v>
      </c>
      <c r="C1161" s="161" t="s">
        <v>492</v>
      </c>
      <c r="D1161" s="144">
        <v>0</v>
      </c>
      <c r="E1161" s="144">
        <v>0</v>
      </c>
      <c r="F1161" s="144">
        <v>0</v>
      </c>
      <c r="G1161" s="144">
        <v>0</v>
      </c>
      <c r="H1161" s="154">
        <v>0</v>
      </c>
    </row>
    <row r="1162" spans="1:8" ht="15.6" x14ac:dyDescent="0.3">
      <c r="A1162" s="153" t="s">
        <v>493</v>
      </c>
      <c r="B1162" s="144" t="str">
        <f t="shared" si="20"/>
        <v>4612</v>
      </c>
      <c r="C1162" s="161" t="s">
        <v>494</v>
      </c>
      <c r="D1162" s="144">
        <v>12301.76</v>
      </c>
      <c r="E1162" s="144">
        <v>0</v>
      </c>
      <c r="F1162" s="144">
        <v>12301.76</v>
      </c>
      <c r="G1162" s="144">
        <v>0</v>
      </c>
      <c r="H1162" s="154">
        <v>12301.76</v>
      </c>
    </row>
    <row r="1163" spans="1:8" ht="15.6" x14ac:dyDescent="0.3">
      <c r="A1163" s="153" t="s">
        <v>495</v>
      </c>
      <c r="B1163" s="144" t="str">
        <f t="shared" si="20"/>
        <v>4711</v>
      </c>
      <c r="C1163" s="161" t="s">
        <v>496</v>
      </c>
      <c r="D1163" s="144">
        <v>4542.6899999999996</v>
      </c>
      <c r="E1163" s="144">
        <v>0</v>
      </c>
      <c r="F1163" s="144">
        <v>4542.6899999999996</v>
      </c>
      <c r="G1163" s="144">
        <v>0</v>
      </c>
      <c r="H1163" s="154">
        <v>4542.6899999999996</v>
      </c>
    </row>
    <row r="1164" spans="1:8" ht="15.6" x14ac:dyDescent="0.3">
      <c r="A1164" s="153" t="s">
        <v>497</v>
      </c>
      <c r="B1164" s="144" t="str">
        <f t="shared" si="20"/>
        <v>4815</v>
      </c>
      <c r="C1164" s="161" t="s">
        <v>498</v>
      </c>
      <c r="D1164" s="144">
        <v>6825.42</v>
      </c>
      <c r="E1164" s="144">
        <v>0</v>
      </c>
      <c r="F1164" s="144">
        <v>6825.42</v>
      </c>
      <c r="G1164" s="144">
        <v>0</v>
      </c>
      <c r="H1164" s="154">
        <v>6825.42</v>
      </c>
    </row>
    <row r="1165" spans="1:8" ht="15.6" x14ac:dyDescent="0.3">
      <c r="A1165" s="153" t="s">
        <v>499</v>
      </c>
      <c r="B1165" s="144" t="str">
        <f t="shared" si="20"/>
        <v>4949</v>
      </c>
      <c r="C1165" s="161" t="s">
        <v>500</v>
      </c>
      <c r="D1165" s="144">
        <v>0</v>
      </c>
      <c r="E1165" s="144">
        <v>0</v>
      </c>
      <c r="F1165" s="144">
        <v>0</v>
      </c>
      <c r="G1165" s="144">
        <v>0</v>
      </c>
      <c r="H1165" s="154">
        <v>0</v>
      </c>
    </row>
    <row r="1166" spans="1:8" ht="15.6" x14ac:dyDescent="0.3">
      <c r="A1166" s="153" t="s">
        <v>501</v>
      </c>
      <c r="B1166" s="144" t="str">
        <f t="shared" si="20"/>
        <v>5019A</v>
      </c>
      <c r="C1166" s="161" t="s">
        <v>502</v>
      </c>
      <c r="D1166" s="144">
        <v>2914.08</v>
      </c>
      <c r="E1166" s="144">
        <v>0</v>
      </c>
      <c r="F1166" s="144">
        <v>2914.08</v>
      </c>
      <c r="G1166" s="144">
        <v>0</v>
      </c>
      <c r="H1166" s="154">
        <v>2914.08</v>
      </c>
    </row>
    <row r="1167" spans="1:8" ht="15.6" x14ac:dyDescent="0.3">
      <c r="A1167" s="153" t="s">
        <v>503</v>
      </c>
      <c r="B1167" s="144" t="str">
        <f t="shared" si="20"/>
        <v>5119A</v>
      </c>
      <c r="C1167" s="161" t="s">
        <v>504</v>
      </c>
      <c r="D1167" s="144">
        <v>9821.6400000000012</v>
      </c>
      <c r="E1167" s="144">
        <v>0</v>
      </c>
      <c r="F1167" s="144">
        <v>9821.6400000000012</v>
      </c>
      <c r="G1167" s="144">
        <v>0</v>
      </c>
      <c r="H1167" s="154">
        <v>9821.6400000000012</v>
      </c>
    </row>
    <row r="1168" spans="1:8" ht="15.6" x14ac:dyDescent="0.3">
      <c r="A1168" s="153" t="s">
        <v>505</v>
      </c>
      <c r="B1168" s="144" t="str">
        <f t="shared" si="20"/>
        <v>5219A</v>
      </c>
      <c r="C1168" s="161" t="s">
        <v>506</v>
      </c>
      <c r="D1168" s="144">
        <v>0</v>
      </c>
      <c r="E1168" s="144">
        <v>0</v>
      </c>
      <c r="F1168" s="144">
        <v>0</v>
      </c>
      <c r="G1168" s="144">
        <v>0</v>
      </c>
      <c r="H1168" s="154">
        <v>0</v>
      </c>
    </row>
    <row r="1169" spans="1:8" ht="15.6" x14ac:dyDescent="0.3">
      <c r="A1169" s="153" t="s">
        <v>507</v>
      </c>
      <c r="B1169" s="144" t="str">
        <f t="shared" si="20"/>
        <v>5319A</v>
      </c>
      <c r="C1169" s="161" t="s">
        <v>508</v>
      </c>
      <c r="D1169" s="144">
        <v>0</v>
      </c>
      <c r="E1169" s="144">
        <v>0</v>
      </c>
      <c r="F1169" s="144">
        <v>0</v>
      </c>
      <c r="G1169" s="144">
        <v>0</v>
      </c>
      <c r="H1169" s="154">
        <v>0</v>
      </c>
    </row>
    <row r="1170" spans="1:8" ht="15.6" x14ac:dyDescent="0.3">
      <c r="A1170" s="153" t="s">
        <v>270</v>
      </c>
      <c r="B1170" s="144" t="str">
        <f t="shared" si="20"/>
        <v>5438</v>
      </c>
      <c r="C1170" s="161" t="s">
        <v>509</v>
      </c>
      <c r="D1170" s="144">
        <v>1085.24</v>
      </c>
      <c r="E1170" s="144">
        <v>0</v>
      </c>
      <c r="F1170" s="144">
        <v>1085.24</v>
      </c>
      <c r="G1170" s="144">
        <v>0</v>
      </c>
      <c r="H1170" s="154">
        <v>1085.24</v>
      </c>
    </row>
    <row r="1171" spans="1:8" ht="15.6" x14ac:dyDescent="0.3">
      <c r="A1171" s="153" t="s">
        <v>264</v>
      </c>
      <c r="B1171" s="144" t="str">
        <f t="shared" si="20"/>
        <v>5526</v>
      </c>
      <c r="C1171" s="161" t="s">
        <v>510</v>
      </c>
      <c r="D1171" s="144">
        <v>76793.319999999992</v>
      </c>
      <c r="E1171" s="144">
        <v>0</v>
      </c>
      <c r="F1171" s="144">
        <v>76793.319999999992</v>
      </c>
      <c r="G1171" s="144">
        <v>0</v>
      </c>
      <c r="H1171" s="154">
        <v>76793.319999999992</v>
      </c>
    </row>
    <row r="1172" spans="1:8" ht="15.6" x14ac:dyDescent="0.3">
      <c r="A1172" s="153" t="s">
        <v>276</v>
      </c>
      <c r="B1172" s="144" t="str">
        <f t="shared" si="20"/>
        <v>5719A</v>
      </c>
      <c r="C1172" s="161" t="s">
        <v>511</v>
      </c>
      <c r="D1172" s="144">
        <v>0</v>
      </c>
      <c r="E1172" s="144">
        <v>0</v>
      </c>
      <c r="F1172" s="144">
        <v>0</v>
      </c>
      <c r="G1172" s="144">
        <v>0</v>
      </c>
      <c r="H1172" s="154">
        <v>0</v>
      </c>
    </row>
    <row r="1173" spans="1:8" ht="15.6" x14ac:dyDescent="0.3">
      <c r="A1173" s="153" t="s">
        <v>512</v>
      </c>
      <c r="B1173" s="144" t="str">
        <f t="shared" si="20"/>
        <v>5819A</v>
      </c>
      <c r="C1173" s="161" t="s">
        <v>513</v>
      </c>
      <c r="D1173" s="144">
        <v>3123398.61</v>
      </c>
      <c r="E1173" s="144">
        <v>0</v>
      </c>
      <c r="F1173" s="144">
        <v>3123398.61</v>
      </c>
      <c r="G1173" s="144">
        <v>0</v>
      </c>
      <c r="H1173" s="154">
        <v>3123398.61</v>
      </c>
    </row>
    <row r="1174" spans="1:8" ht="15.6" x14ac:dyDescent="0.3">
      <c r="A1174" s="153" t="s">
        <v>512</v>
      </c>
      <c r="B1174" s="144" t="str">
        <f t="shared" si="20"/>
        <v>5829</v>
      </c>
      <c r="C1174" s="161" t="s">
        <v>514</v>
      </c>
      <c r="D1174" s="144">
        <v>0</v>
      </c>
      <c r="E1174" s="144">
        <v>0</v>
      </c>
      <c r="F1174" s="144">
        <v>0</v>
      </c>
      <c r="G1174" s="144">
        <v>0</v>
      </c>
      <c r="H1174" s="154">
        <v>0</v>
      </c>
    </row>
    <row r="1175" spans="1:8" ht="15.6" x14ac:dyDescent="0.3">
      <c r="A1175" s="153" t="s">
        <v>515</v>
      </c>
      <c r="B1175" s="144" t="str">
        <f t="shared" si="20"/>
        <v>5919A</v>
      </c>
      <c r="C1175" s="161" t="s">
        <v>516</v>
      </c>
      <c r="D1175" s="144">
        <v>0</v>
      </c>
      <c r="E1175" s="144">
        <v>0</v>
      </c>
      <c r="F1175" s="144">
        <v>0</v>
      </c>
      <c r="G1175" s="144">
        <v>0</v>
      </c>
      <c r="H1175" s="154">
        <v>0</v>
      </c>
    </row>
    <row r="1176" spans="1:8" ht="15.6" x14ac:dyDescent="0.3">
      <c r="A1176" s="153" t="s">
        <v>274</v>
      </c>
      <c r="B1176" s="144" t="str">
        <f t="shared" si="20"/>
        <v>6019A</v>
      </c>
      <c r="C1176" s="147" t="s">
        <v>517</v>
      </c>
      <c r="D1176" s="144">
        <v>534</v>
      </c>
      <c r="E1176" s="144">
        <v>0</v>
      </c>
      <c r="F1176" s="144">
        <v>534</v>
      </c>
      <c r="G1176" s="144">
        <v>0</v>
      </c>
      <c r="H1176" s="154">
        <v>534</v>
      </c>
    </row>
    <row r="1177" spans="1:8" ht="15.6" x14ac:dyDescent="0.3">
      <c r="A1177" s="153" t="s">
        <v>518</v>
      </c>
      <c r="B1177" s="144" t="str">
        <f t="shared" si="20"/>
        <v>6119A</v>
      </c>
      <c r="C1177" s="147" t="s">
        <v>519</v>
      </c>
      <c r="D1177" s="144">
        <v>0</v>
      </c>
      <c r="E1177" s="144">
        <v>0</v>
      </c>
      <c r="F1177" s="144">
        <v>0</v>
      </c>
      <c r="G1177" s="144">
        <v>0</v>
      </c>
      <c r="H1177" s="154">
        <v>0</v>
      </c>
    </row>
    <row r="1178" spans="1:8" ht="15.6" x14ac:dyDescent="0.3">
      <c r="A1178" s="153" t="s">
        <v>520</v>
      </c>
      <c r="B1178" s="144" t="str">
        <f t="shared" si="20"/>
        <v>6249</v>
      </c>
      <c r="C1178" s="161" t="s">
        <v>521</v>
      </c>
      <c r="D1178" s="144">
        <v>11528.7</v>
      </c>
      <c r="E1178" s="144">
        <v>0</v>
      </c>
      <c r="F1178" s="144">
        <v>11528.7</v>
      </c>
      <c r="G1178" s="144">
        <v>0</v>
      </c>
      <c r="H1178" s="154">
        <v>11528.7</v>
      </c>
    </row>
    <row r="1179" spans="1:8" ht="15.6" x14ac:dyDescent="0.3">
      <c r="A1179" s="153" t="s">
        <v>522</v>
      </c>
      <c r="B1179" s="144" t="str">
        <f t="shared" si="20"/>
        <v>6329</v>
      </c>
      <c r="C1179" s="161" t="s">
        <v>523</v>
      </c>
      <c r="D1179" s="144">
        <v>7638.54</v>
      </c>
      <c r="E1179" s="144">
        <v>0</v>
      </c>
      <c r="F1179" s="144">
        <v>7638.54</v>
      </c>
      <c r="G1179" s="144">
        <v>0</v>
      </c>
      <c r="H1179" s="154">
        <v>7638.54</v>
      </c>
    </row>
    <row r="1180" spans="1:8" ht="15.6" x14ac:dyDescent="0.3">
      <c r="A1180" s="153" t="s">
        <v>524</v>
      </c>
      <c r="B1180" s="144" t="str">
        <f t="shared" si="20"/>
        <v>6407</v>
      </c>
      <c r="C1180" s="161" t="s">
        <v>525</v>
      </c>
      <c r="D1180" s="144">
        <v>1314</v>
      </c>
      <c r="E1180" s="144">
        <v>0</v>
      </c>
      <c r="F1180" s="144">
        <v>1314</v>
      </c>
      <c r="G1180" s="144">
        <v>0</v>
      </c>
      <c r="H1180" s="154">
        <v>1314</v>
      </c>
    </row>
    <row r="1181" spans="1:8" ht="15.6" x14ac:dyDescent="0.3">
      <c r="A1181" s="153" t="s">
        <v>526</v>
      </c>
      <c r="B1181" s="144" t="str">
        <f t="shared" ref="B1181:B1211" si="21">C1181</f>
        <v>6519A</v>
      </c>
      <c r="C1181" s="161" t="s">
        <v>527</v>
      </c>
      <c r="D1181" s="144">
        <v>0</v>
      </c>
      <c r="E1181" s="144">
        <v>0</v>
      </c>
      <c r="F1181" s="144">
        <v>0</v>
      </c>
      <c r="G1181" s="144">
        <v>0</v>
      </c>
      <c r="H1181" s="154">
        <v>0</v>
      </c>
    </row>
    <row r="1182" spans="1:8" ht="15.6" x14ac:dyDescent="0.3">
      <c r="A1182" s="153" t="s">
        <v>528</v>
      </c>
      <c r="B1182" s="144" t="str">
        <f t="shared" si="21"/>
        <v>6619A</v>
      </c>
      <c r="C1182" s="161" t="s">
        <v>529</v>
      </c>
      <c r="D1182" s="144">
        <v>0</v>
      </c>
      <c r="E1182" s="144">
        <v>0</v>
      </c>
      <c r="F1182" s="144">
        <v>0</v>
      </c>
      <c r="G1182" s="144">
        <v>0</v>
      </c>
      <c r="H1182" s="154">
        <v>0</v>
      </c>
    </row>
    <row r="1183" spans="1:8" ht="15.6" x14ac:dyDescent="0.3">
      <c r="A1183" s="153" t="s">
        <v>530</v>
      </c>
      <c r="B1183" s="144" t="str">
        <f t="shared" si="21"/>
        <v>6709A</v>
      </c>
      <c r="C1183" s="161" t="s">
        <v>531</v>
      </c>
      <c r="D1183" s="144">
        <v>1063.9899999999998</v>
      </c>
      <c r="E1183" s="144">
        <v>0</v>
      </c>
      <c r="F1183" s="144">
        <v>1063.9899999999998</v>
      </c>
      <c r="G1183" s="144">
        <v>0</v>
      </c>
      <c r="H1183" s="154">
        <v>1063.9899999999998</v>
      </c>
    </row>
    <row r="1184" spans="1:8" ht="15.6" x14ac:dyDescent="0.3">
      <c r="A1184" s="153" t="s">
        <v>530</v>
      </c>
      <c r="B1184" s="144" t="str">
        <f t="shared" si="21"/>
        <v>6733</v>
      </c>
      <c r="C1184" s="161" t="s">
        <v>532</v>
      </c>
      <c r="D1184" s="144">
        <v>0</v>
      </c>
      <c r="E1184" s="144">
        <v>0</v>
      </c>
      <c r="F1184" s="144">
        <v>0</v>
      </c>
      <c r="G1184" s="144">
        <v>0</v>
      </c>
      <c r="H1184" s="154">
        <v>0</v>
      </c>
    </row>
    <row r="1185" spans="1:8" ht="15.6" x14ac:dyDescent="0.3">
      <c r="A1185" s="153" t="s">
        <v>533</v>
      </c>
      <c r="B1185" s="144" t="str">
        <f t="shared" si="21"/>
        <v>6840</v>
      </c>
      <c r="C1185" s="164" t="s">
        <v>534</v>
      </c>
      <c r="D1185" s="144">
        <v>65.89</v>
      </c>
      <c r="E1185" s="144">
        <v>0</v>
      </c>
      <c r="F1185" s="144">
        <v>65.89</v>
      </c>
      <c r="G1185" s="144">
        <v>0</v>
      </c>
      <c r="H1185" s="154">
        <v>65.89</v>
      </c>
    </row>
    <row r="1186" spans="1:8" ht="15.6" x14ac:dyDescent="0.3">
      <c r="A1186" s="153" t="s">
        <v>535</v>
      </c>
      <c r="B1186" s="144" t="str">
        <f t="shared" si="21"/>
        <v>7208</v>
      </c>
      <c r="C1186" s="161" t="s">
        <v>536</v>
      </c>
      <c r="D1186" s="144">
        <v>1292.5</v>
      </c>
      <c r="E1186" s="144">
        <v>0</v>
      </c>
      <c r="F1186" s="144">
        <v>1292.5</v>
      </c>
      <c r="G1186" s="144">
        <v>0</v>
      </c>
      <c r="H1186" s="154">
        <v>1292.5</v>
      </c>
    </row>
    <row r="1187" spans="1:8" ht="15.6" x14ac:dyDescent="0.3">
      <c r="A1187" s="153" t="s">
        <v>347</v>
      </c>
      <c r="B1187" s="144" t="str">
        <f t="shared" si="21"/>
        <v>7305A</v>
      </c>
      <c r="C1187" s="161" t="s">
        <v>537</v>
      </c>
      <c r="D1187" s="144">
        <v>0</v>
      </c>
      <c r="E1187" s="144">
        <v>0</v>
      </c>
      <c r="F1187" s="144">
        <v>0</v>
      </c>
      <c r="G1187" s="144">
        <v>0</v>
      </c>
      <c r="H1187" s="154">
        <v>0</v>
      </c>
    </row>
    <row r="1188" spans="1:8" ht="15.6" x14ac:dyDescent="0.3">
      <c r="A1188" s="153" t="s">
        <v>538</v>
      </c>
      <c r="B1188" s="144" t="str">
        <f t="shared" si="21"/>
        <v>7405A</v>
      </c>
      <c r="C1188" s="161" t="s">
        <v>539</v>
      </c>
      <c r="D1188" s="144">
        <v>118336.29000000001</v>
      </c>
      <c r="E1188" s="144">
        <v>0</v>
      </c>
      <c r="F1188" s="144">
        <v>118336.29000000001</v>
      </c>
      <c r="G1188" s="144">
        <v>0</v>
      </c>
      <c r="H1188" s="154">
        <v>118336.29000000001</v>
      </c>
    </row>
    <row r="1189" spans="1:8" ht="15.6" x14ac:dyDescent="0.3">
      <c r="A1189" s="153" t="s">
        <v>538</v>
      </c>
      <c r="B1189" s="144" t="str">
        <f t="shared" si="21"/>
        <v>7425</v>
      </c>
      <c r="C1189" s="164" t="s">
        <v>540</v>
      </c>
      <c r="D1189" s="144">
        <v>0</v>
      </c>
      <c r="E1189" s="144">
        <v>0</v>
      </c>
      <c r="F1189" s="144">
        <v>0</v>
      </c>
      <c r="G1189" s="144">
        <v>0</v>
      </c>
      <c r="H1189" s="154">
        <v>0</v>
      </c>
    </row>
    <row r="1190" spans="1:8" ht="15.6" x14ac:dyDescent="0.3">
      <c r="A1190" s="153" t="s">
        <v>541</v>
      </c>
      <c r="B1190" s="144" t="str">
        <f t="shared" si="21"/>
        <v>7538</v>
      </c>
      <c r="C1190" s="147" t="s">
        <v>542</v>
      </c>
      <c r="D1190" s="144">
        <v>6756.67</v>
      </c>
      <c r="E1190" s="144">
        <v>0</v>
      </c>
      <c r="F1190" s="144">
        <v>6756.67</v>
      </c>
      <c r="G1190" s="144">
        <v>0</v>
      </c>
      <c r="H1190" s="154">
        <v>6756.67</v>
      </c>
    </row>
    <row r="1191" spans="1:8" ht="15.6" x14ac:dyDescent="0.3">
      <c r="A1191" s="153" t="s">
        <v>541</v>
      </c>
      <c r="B1191" s="144" t="str">
        <f t="shared" si="21"/>
        <v>7525</v>
      </c>
      <c r="C1191" s="162" t="s">
        <v>543</v>
      </c>
      <c r="D1191" s="144">
        <v>0</v>
      </c>
      <c r="E1191" s="144">
        <v>0</v>
      </c>
      <c r="F1191" s="144">
        <v>0</v>
      </c>
      <c r="G1191" s="144">
        <v>0</v>
      </c>
      <c r="H1191" s="154">
        <v>0</v>
      </c>
    </row>
    <row r="1192" spans="1:8" ht="15.6" x14ac:dyDescent="0.3">
      <c r="A1192" s="153" t="s">
        <v>544</v>
      </c>
      <c r="B1192" s="144" t="str">
        <f t="shared" si="21"/>
        <v>7932</v>
      </c>
      <c r="C1192" s="161" t="s">
        <v>545</v>
      </c>
      <c r="D1192" s="144">
        <v>0</v>
      </c>
      <c r="E1192" s="144">
        <v>0</v>
      </c>
      <c r="F1192" s="144">
        <v>0</v>
      </c>
      <c r="G1192" s="144">
        <v>0</v>
      </c>
      <c r="H1192" s="154">
        <v>0</v>
      </c>
    </row>
    <row r="1193" spans="1:8" ht="15.6" x14ac:dyDescent="0.3">
      <c r="A1193" s="153" t="s">
        <v>548</v>
      </c>
      <c r="B1193" s="144" t="str">
        <f t="shared" si="21"/>
        <v>8132</v>
      </c>
      <c r="C1193" s="161" t="s">
        <v>549</v>
      </c>
      <c r="D1193" s="144">
        <v>0</v>
      </c>
      <c r="E1193" s="144">
        <v>0</v>
      </c>
      <c r="F1193" s="144">
        <v>0</v>
      </c>
      <c r="G1193" s="144">
        <v>0</v>
      </c>
      <c r="H1193" s="154">
        <v>0</v>
      </c>
    </row>
    <row r="1194" spans="1:8" ht="15.6" x14ac:dyDescent="0.3">
      <c r="A1194" s="153" t="s">
        <v>333</v>
      </c>
      <c r="B1194" s="144" t="str">
        <f t="shared" si="21"/>
        <v>8440</v>
      </c>
      <c r="C1194" s="161" t="s">
        <v>552</v>
      </c>
      <c r="D1194" s="144">
        <v>0</v>
      </c>
      <c r="E1194" s="144">
        <v>0</v>
      </c>
      <c r="F1194" s="144">
        <v>0</v>
      </c>
      <c r="G1194" s="144">
        <v>0</v>
      </c>
      <c r="H1194" s="154">
        <v>0</v>
      </c>
    </row>
    <row r="1195" spans="1:8" ht="15.6" x14ac:dyDescent="0.3">
      <c r="A1195" s="153" t="s">
        <v>553</v>
      </c>
      <c r="B1195" s="144" t="str">
        <f t="shared" si="21"/>
        <v>8809A</v>
      </c>
      <c r="C1195" s="161" t="s">
        <v>554</v>
      </c>
      <c r="D1195" s="144">
        <v>1888.3799999999999</v>
      </c>
      <c r="E1195" s="144">
        <v>0</v>
      </c>
      <c r="F1195" s="144">
        <v>1888.3799999999999</v>
      </c>
      <c r="G1195" s="144">
        <v>0</v>
      </c>
      <c r="H1195" s="154">
        <v>1888.3799999999999</v>
      </c>
    </row>
    <row r="1196" spans="1:8" ht="15.6" x14ac:dyDescent="0.3">
      <c r="A1196" s="153" t="s">
        <v>555</v>
      </c>
      <c r="B1196" s="144" t="str">
        <f t="shared" si="21"/>
        <v>9040</v>
      </c>
      <c r="C1196" s="147" t="s">
        <v>556</v>
      </c>
      <c r="D1196" s="144">
        <v>0</v>
      </c>
      <c r="E1196" s="144">
        <v>0</v>
      </c>
      <c r="F1196" s="144">
        <v>0</v>
      </c>
      <c r="G1196" s="144">
        <v>0</v>
      </c>
      <c r="H1196" s="154">
        <v>0</v>
      </c>
    </row>
    <row r="1197" spans="1:8" ht="15.6" x14ac:dyDescent="0.3">
      <c r="A1197" s="153" t="s">
        <v>557</v>
      </c>
      <c r="B1197" s="144" t="str">
        <f t="shared" si="21"/>
        <v>9201A</v>
      </c>
      <c r="C1197" s="147" t="s">
        <v>558</v>
      </c>
      <c r="D1197" s="144">
        <v>14870.4</v>
      </c>
      <c r="E1197" s="144">
        <v>0</v>
      </c>
      <c r="F1197" s="144">
        <v>14870.4</v>
      </c>
      <c r="G1197" s="144">
        <v>0</v>
      </c>
      <c r="H1197" s="154">
        <v>14870.4</v>
      </c>
    </row>
    <row r="1198" spans="1:8" ht="15.6" x14ac:dyDescent="0.3">
      <c r="A1198" s="153" t="s">
        <v>559</v>
      </c>
      <c r="B1198" s="144" t="str">
        <f t="shared" si="21"/>
        <v>9301A</v>
      </c>
      <c r="C1198" s="147" t="s">
        <v>560</v>
      </c>
      <c r="D1198" s="144">
        <v>0</v>
      </c>
      <c r="E1198" s="144">
        <v>0</v>
      </c>
      <c r="F1198" s="144">
        <v>0</v>
      </c>
      <c r="G1198" s="144">
        <v>0</v>
      </c>
      <c r="H1198" s="154">
        <v>0</v>
      </c>
    </row>
    <row r="1199" spans="1:8" ht="15.6" x14ac:dyDescent="0.3">
      <c r="A1199" s="153" t="s">
        <v>561</v>
      </c>
      <c r="B1199" s="144" t="str">
        <f t="shared" si="21"/>
        <v>9449</v>
      </c>
      <c r="C1199" s="147" t="s">
        <v>562</v>
      </c>
      <c r="D1199" s="144">
        <v>571.37</v>
      </c>
      <c r="E1199" s="144">
        <v>0</v>
      </c>
      <c r="F1199" s="144">
        <v>571.37</v>
      </c>
      <c r="G1199" s="144">
        <v>0</v>
      </c>
      <c r="H1199" s="154">
        <v>571.37</v>
      </c>
    </row>
    <row r="1200" spans="1:8" ht="15.6" x14ac:dyDescent="0.3">
      <c r="A1200" s="153" t="s">
        <v>563</v>
      </c>
      <c r="B1200" s="144" t="str">
        <f t="shared" si="21"/>
        <v>9618A</v>
      </c>
      <c r="C1200" s="147" t="s">
        <v>564</v>
      </c>
      <c r="D1200" s="144">
        <v>0</v>
      </c>
      <c r="E1200" s="144">
        <v>0</v>
      </c>
      <c r="F1200" s="144">
        <v>0</v>
      </c>
      <c r="G1200" s="144">
        <v>0</v>
      </c>
      <c r="H1200" s="154">
        <v>0</v>
      </c>
    </row>
    <row r="1201" spans="1:8" ht="15.6" x14ac:dyDescent="0.3">
      <c r="A1201" s="153" t="s">
        <v>606</v>
      </c>
      <c r="B1201" s="144" t="str">
        <f t="shared" si="21"/>
        <v>9818A</v>
      </c>
      <c r="C1201" s="147" t="s">
        <v>565</v>
      </c>
      <c r="D1201" s="144">
        <v>255529369.74000001</v>
      </c>
      <c r="E1201" s="144">
        <v>-9168227.3200000226</v>
      </c>
      <c r="F1201" s="144">
        <v>246361142.41999999</v>
      </c>
      <c r="G1201" s="144">
        <v>0</v>
      </c>
      <c r="H1201" s="154">
        <v>246361142.41999999</v>
      </c>
    </row>
    <row r="1202" spans="1:8" ht="15.6" x14ac:dyDescent="0.3">
      <c r="A1202" s="153" t="s">
        <v>607</v>
      </c>
      <c r="B1202" s="144" t="str">
        <f t="shared" si="21"/>
        <v>9818A1</v>
      </c>
      <c r="C1202" s="162" t="s">
        <v>608</v>
      </c>
      <c r="D1202" s="144"/>
      <c r="E1202" s="144">
        <v>0</v>
      </c>
      <c r="F1202" s="144">
        <v>0</v>
      </c>
      <c r="G1202" s="144">
        <v>0</v>
      </c>
      <c r="H1202" s="154">
        <v>0</v>
      </c>
    </row>
    <row r="1203" spans="1:8" ht="15.6" x14ac:dyDescent="0.3">
      <c r="A1203" s="153" t="s">
        <v>609</v>
      </c>
      <c r="B1203" s="144" t="str">
        <f t="shared" si="21"/>
        <v>9818A2</v>
      </c>
      <c r="C1203" s="162" t="s">
        <v>610</v>
      </c>
      <c r="D1203" s="144"/>
      <c r="E1203" s="144">
        <v>0</v>
      </c>
      <c r="F1203" s="144">
        <v>0</v>
      </c>
      <c r="G1203" s="144">
        <v>0</v>
      </c>
      <c r="H1203" s="154">
        <v>0</v>
      </c>
    </row>
    <row r="1204" spans="1:8" ht="15.6" x14ac:dyDescent="0.3">
      <c r="A1204" s="153" t="s">
        <v>567</v>
      </c>
      <c r="B1204" s="144" t="str">
        <f t="shared" si="21"/>
        <v>BB49</v>
      </c>
      <c r="C1204" s="147" t="s">
        <v>568</v>
      </c>
      <c r="D1204" s="144">
        <v>0</v>
      </c>
      <c r="E1204" s="144">
        <v>0</v>
      </c>
      <c r="F1204" s="144">
        <v>0</v>
      </c>
      <c r="G1204" s="144">
        <v>0</v>
      </c>
      <c r="H1204" s="154">
        <v>0</v>
      </c>
    </row>
    <row r="1205" spans="1:8" ht="15.6" x14ac:dyDescent="0.3">
      <c r="A1205" s="153" t="s">
        <v>569</v>
      </c>
      <c r="B1205" s="144" t="str">
        <f t="shared" si="21"/>
        <v>AA</v>
      </c>
      <c r="C1205" s="145" t="s">
        <v>570</v>
      </c>
      <c r="D1205" s="144"/>
      <c r="E1205" s="144">
        <v>0</v>
      </c>
      <c r="F1205" s="144">
        <v>0</v>
      </c>
      <c r="G1205" s="144">
        <v>0</v>
      </c>
      <c r="H1205" s="154">
        <v>0</v>
      </c>
    </row>
    <row r="1206" spans="1:8" ht="15.6" x14ac:dyDescent="0.3">
      <c r="A1206" s="153" t="s">
        <v>571</v>
      </c>
      <c r="B1206" s="144" t="str">
        <f t="shared" si="21"/>
        <v>BB</v>
      </c>
      <c r="C1206" s="145" t="s">
        <v>587</v>
      </c>
      <c r="D1206" s="144"/>
      <c r="E1206" s="144">
        <v>0</v>
      </c>
      <c r="F1206" s="144">
        <v>0</v>
      </c>
      <c r="G1206" s="144">
        <v>0</v>
      </c>
      <c r="H1206" s="154">
        <v>0</v>
      </c>
    </row>
    <row r="1207" spans="1:8" ht="15.6" x14ac:dyDescent="0.3">
      <c r="A1207" s="153" t="s">
        <v>572</v>
      </c>
      <c r="B1207" s="144" t="str">
        <f t="shared" si="21"/>
        <v>CC</v>
      </c>
      <c r="C1207" s="145" t="s">
        <v>588</v>
      </c>
      <c r="D1207" s="144"/>
      <c r="E1207" s="144">
        <v>0</v>
      </c>
      <c r="F1207" s="144">
        <v>0</v>
      </c>
      <c r="G1207" s="144">
        <v>0</v>
      </c>
      <c r="H1207" s="154">
        <v>0</v>
      </c>
    </row>
    <row r="1208" spans="1:8" ht="15.6" x14ac:dyDescent="0.3">
      <c r="A1208" s="153" t="s">
        <v>299</v>
      </c>
      <c r="B1208" s="144" t="str">
        <f t="shared" si="21"/>
        <v>DD</v>
      </c>
      <c r="C1208" s="145" t="s">
        <v>589</v>
      </c>
      <c r="D1208" s="144"/>
      <c r="E1208" s="144">
        <v>0</v>
      </c>
      <c r="F1208" s="144">
        <v>0</v>
      </c>
      <c r="G1208" s="144">
        <v>0</v>
      </c>
      <c r="H1208" s="154">
        <v>0</v>
      </c>
    </row>
    <row r="1209" spans="1:8" ht="15.6" x14ac:dyDescent="0.3">
      <c r="A1209" s="153" t="s">
        <v>300</v>
      </c>
      <c r="B1209" s="144" t="str">
        <f t="shared" si="21"/>
        <v>QQ</v>
      </c>
      <c r="C1209" s="147" t="s">
        <v>573</v>
      </c>
      <c r="D1209" s="144"/>
      <c r="E1209" s="144">
        <v>0</v>
      </c>
      <c r="F1209" s="144">
        <v>0</v>
      </c>
      <c r="G1209" s="144">
        <v>0</v>
      </c>
      <c r="H1209" s="154">
        <v>0</v>
      </c>
    </row>
    <row r="1210" spans="1:8" ht="15.6" x14ac:dyDescent="0.3">
      <c r="A1210" s="153" t="s">
        <v>574</v>
      </c>
      <c r="B1210" s="144" t="str">
        <f t="shared" si="21"/>
        <v>EE</v>
      </c>
      <c r="C1210" s="145" t="s">
        <v>590</v>
      </c>
      <c r="D1210" s="144"/>
      <c r="E1210" s="144">
        <v>0</v>
      </c>
      <c r="F1210" s="144">
        <v>0</v>
      </c>
      <c r="G1210" s="144">
        <v>0</v>
      </c>
      <c r="H1210" s="154">
        <v>0</v>
      </c>
    </row>
    <row r="1211" spans="1:8" ht="15.6" x14ac:dyDescent="0.3">
      <c r="A1211" s="153" t="s">
        <v>575</v>
      </c>
      <c r="B1211" s="144" t="str">
        <f t="shared" si="21"/>
        <v>RB</v>
      </c>
      <c r="C1211" s="145" t="s">
        <v>576</v>
      </c>
      <c r="D1211" s="144"/>
      <c r="E1211" s="144">
        <v>0</v>
      </c>
      <c r="F1211" s="144">
        <v>0</v>
      </c>
      <c r="G1211" s="144">
        <v>0</v>
      </c>
      <c r="H1211" s="154">
        <v>0</v>
      </c>
    </row>
    <row r="1212" spans="1:8" ht="15.6" x14ac:dyDescent="0.3">
      <c r="A1212" s="153"/>
      <c r="B1212" s="144"/>
      <c r="C1212" s="158"/>
      <c r="D1212" s="148" t="s">
        <v>577</v>
      </c>
      <c r="E1212" s="148" t="s">
        <v>577</v>
      </c>
      <c r="F1212" s="148" t="s">
        <v>577</v>
      </c>
      <c r="G1212" s="148" t="s">
        <v>577</v>
      </c>
      <c r="H1212" s="166" t="s">
        <v>577</v>
      </c>
    </row>
    <row r="1213" spans="1:8" ht="15.6" x14ac:dyDescent="0.3">
      <c r="A1213" s="153" t="s">
        <v>578</v>
      </c>
      <c r="B1213" s="144"/>
      <c r="C1213" s="158"/>
      <c r="D1213" s="144">
        <v>266170039.21000001</v>
      </c>
      <c r="E1213" s="144">
        <v>-9168227.3200000226</v>
      </c>
      <c r="F1213" s="144">
        <v>257001811.88999999</v>
      </c>
      <c r="G1213" s="144">
        <v>0</v>
      </c>
      <c r="H1213" s="154">
        <v>257001811.88999999</v>
      </c>
    </row>
    <row r="1214" spans="1:8" ht="15.6" x14ac:dyDescent="0.3">
      <c r="A1214" s="153"/>
      <c r="B1214" s="144"/>
      <c r="C1214" s="144"/>
      <c r="D1214" s="148" t="s">
        <v>397</v>
      </c>
      <c r="E1214" s="148" t="s">
        <v>397</v>
      </c>
      <c r="F1214" s="148" t="s">
        <v>397</v>
      </c>
      <c r="G1214" s="148" t="s">
        <v>397</v>
      </c>
      <c r="H1214" s="166" t="s">
        <v>397</v>
      </c>
    </row>
    <row r="1215" spans="1:8" ht="15.6" x14ac:dyDescent="0.3">
      <c r="A1215" s="153"/>
      <c r="B1215" s="144"/>
      <c r="C1215" s="144"/>
      <c r="D1215" s="144"/>
      <c r="E1215" s="144"/>
      <c r="F1215" s="144"/>
      <c r="G1215" s="144"/>
      <c r="H1215" s="154"/>
    </row>
    <row r="1216" spans="1:8" ht="16.2" thickBot="1" x14ac:dyDescent="0.35">
      <c r="A1216" s="167"/>
      <c r="B1216" s="168"/>
      <c r="C1216" s="168"/>
      <c r="D1216" s="168"/>
      <c r="E1216" s="168"/>
      <c r="F1216" s="168"/>
      <c r="G1216" s="168"/>
      <c r="H1216" s="169">
        <v>10640669.469999999</v>
      </c>
    </row>
    <row r="1217" spans="1:8" ht="15.6" x14ac:dyDescent="0.3">
      <c r="A1217" s="144"/>
      <c r="B1217" s="144"/>
      <c r="C1217" s="144"/>
      <c r="D1217" s="144"/>
      <c r="E1217" s="144"/>
      <c r="F1217" s="144"/>
      <c r="G1217" s="144"/>
      <c r="H1217" s="144"/>
    </row>
    <row r="1218" spans="1:8" ht="16.2" thickBot="1" x14ac:dyDescent="0.35">
      <c r="A1218" s="144"/>
      <c r="B1218" s="144"/>
      <c r="C1218" s="144"/>
      <c r="D1218" s="144"/>
      <c r="E1218" s="144"/>
      <c r="F1218" s="144"/>
      <c r="G1218" s="144"/>
      <c r="H1218" s="144"/>
    </row>
    <row r="1219" spans="1:8" ht="15.6" x14ac:dyDescent="0.3">
      <c r="A1219" s="150"/>
      <c r="B1219" s="151"/>
      <c r="C1219" s="151"/>
      <c r="D1219" s="151" t="s">
        <v>394</v>
      </c>
      <c r="E1219" s="151"/>
      <c r="F1219" s="151"/>
      <c r="G1219" s="151"/>
      <c r="H1219" s="152"/>
    </row>
    <row r="1220" spans="1:8" ht="15.6" x14ac:dyDescent="0.3">
      <c r="A1220" s="153"/>
      <c r="B1220" s="144"/>
      <c r="C1220" s="144"/>
      <c r="D1220" s="144" t="s">
        <v>582</v>
      </c>
      <c r="E1220" s="144"/>
      <c r="F1220" s="144"/>
      <c r="G1220" s="144"/>
      <c r="H1220" s="154"/>
    </row>
    <row r="1221" spans="1:8" ht="15.6" x14ac:dyDescent="0.3">
      <c r="A1221" s="153" t="s">
        <v>601</v>
      </c>
      <c r="B1221" s="144"/>
      <c r="C1221" s="144"/>
      <c r="D1221" s="144"/>
      <c r="E1221" s="149" t="s">
        <v>604</v>
      </c>
      <c r="F1221" s="144"/>
      <c r="G1221" s="144"/>
      <c r="H1221" s="154"/>
    </row>
    <row r="1222" spans="1:8" ht="15.6" x14ac:dyDescent="0.3">
      <c r="A1222" s="155" t="s">
        <v>397</v>
      </c>
      <c r="B1222" s="148"/>
      <c r="C1222" s="156" t="s">
        <v>397</v>
      </c>
      <c r="D1222" s="156" t="s">
        <v>397</v>
      </c>
      <c r="E1222" s="156" t="s">
        <v>397</v>
      </c>
      <c r="F1222" s="156" t="s">
        <v>397</v>
      </c>
      <c r="G1222" s="156" t="s">
        <v>397</v>
      </c>
      <c r="H1222" s="157" t="s">
        <v>397</v>
      </c>
    </row>
    <row r="1223" spans="1:8" ht="15.6" x14ac:dyDescent="0.3">
      <c r="A1223" s="153" t="s">
        <v>398</v>
      </c>
      <c r="B1223" s="144"/>
      <c r="C1223" s="158"/>
      <c r="D1223" s="146" t="s">
        <v>185</v>
      </c>
      <c r="E1223" s="146" t="s">
        <v>185</v>
      </c>
      <c r="F1223" s="146" t="s">
        <v>399</v>
      </c>
      <c r="G1223" s="146" t="s">
        <v>185</v>
      </c>
      <c r="H1223" s="159" t="s">
        <v>400</v>
      </c>
    </row>
    <row r="1224" spans="1:8" ht="15.6" x14ac:dyDescent="0.3">
      <c r="A1224" s="153"/>
      <c r="B1224" s="144"/>
      <c r="C1224" s="158"/>
      <c r="D1224" s="146" t="s">
        <v>401</v>
      </c>
      <c r="E1224" s="146" t="s">
        <v>402</v>
      </c>
      <c r="F1224" s="146" t="s">
        <v>402</v>
      </c>
      <c r="G1224" s="146" t="s">
        <v>403</v>
      </c>
      <c r="H1224" s="159" t="s">
        <v>404</v>
      </c>
    </row>
    <row r="1225" spans="1:8" ht="15.6" x14ac:dyDescent="0.3">
      <c r="A1225" s="153"/>
      <c r="B1225" s="144"/>
      <c r="C1225" s="158"/>
      <c r="D1225" s="146" t="s">
        <v>405</v>
      </c>
      <c r="E1225" s="146" t="s">
        <v>406</v>
      </c>
      <c r="F1225" s="144"/>
      <c r="G1225" s="146" t="s">
        <v>406</v>
      </c>
      <c r="H1225" s="159" t="s">
        <v>583</v>
      </c>
    </row>
    <row r="1226" spans="1:8" ht="15.6" x14ac:dyDescent="0.3">
      <c r="A1226" s="155" t="s">
        <v>397</v>
      </c>
      <c r="B1226" s="148"/>
      <c r="C1226" s="156" t="s">
        <v>397</v>
      </c>
      <c r="D1226" s="156" t="s">
        <v>397</v>
      </c>
      <c r="E1226" s="156" t="s">
        <v>397</v>
      </c>
      <c r="F1226" s="156" t="s">
        <v>397</v>
      </c>
      <c r="G1226" s="156" t="s">
        <v>397</v>
      </c>
      <c r="H1226" s="157" t="s">
        <v>397</v>
      </c>
    </row>
    <row r="1227" spans="1:8" ht="15.6" x14ac:dyDescent="0.3">
      <c r="A1227" s="153" t="s">
        <v>408</v>
      </c>
      <c r="B1227" s="144" t="str">
        <f>C1227</f>
        <v>00</v>
      </c>
      <c r="C1227" s="160" t="s">
        <v>409</v>
      </c>
      <c r="D1227" s="144"/>
      <c r="E1227" s="144">
        <v>0</v>
      </c>
      <c r="F1227" s="144">
        <v>0</v>
      </c>
      <c r="G1227" s="144">
        <v>0</v>
      </c>
      <c r="H1227" s="154">
        <v>0</v>
      </c>
    </row>
    <row r="1228" spans="1:8" ht="15.6" x14ac:dyDescent="0.3">
      <c r="A1228" s="153" t="s">
        <v>410</v>
      </c>
      <c r="B1228" s="144" t="str">
        <f t="shared" ref="B1228:B1291" si="22">C1228</f>
        <v>0201A</v>
      </c>
      <c r="C1228" s="161" t="s">
        <v>411</v>
      </c>
      <c r="D1228" s="144">
        <v>803521.54</v>
      </c>
      <c r="E1228" s="144">
        <v>0</v>
      </c>
      <c r="F1228" s="144">
        <v>803521.54</v>
      </c>
      <c r="G1228" s="144">
        <v>0</v>
      </c>
      <c r="H1228" s="154">
        <v>803521.54</v>
      </c>
    </row>
    <row r="1229" spans="1:8" ht="15.6" x14ac:dyDescent="0.3">
      <c r="A1229" s="153" t="s">
        <v>410</v>
      </c>
      <c r="B1229" s="144" t="str">
        <f t="shared" si="22"/>
        <v>0237</v>
      </c>
      <c r="C1229" s="161" t="s">
        <v>412</v>
      </c>
      <c r="D1229" s="144">
        <v>0</v>
      </c>
      <c r="E1229" s="144">
        <v>0</v>
      </c>
      <c r="F1229" s="144">
        <v>0</v>
      </c>
      <c r="G1229" s="144">
        <v>0</v>
      </c>
      <c r="H1229" s="154">
        <v>0</v>
      </c>
    </row>
    <row r="1230" spans="1:8" ht="15.6" x14ac:dyDescent="0.3">
      <c r="A1230" s="153" t="s">
        <v>413</v>
      </c>
      <c r="B1230" s="144" t="str">
        <f t="shared" si="22"/>
        <v>0302A</v>
      </c>
      <c r="C1230" s="161" t="s">
        <v>414</v>
      </c>
      <c r="D1230" s="144">
        <v>0</v>
      </c>
      <c r="E1230" s="144">
        <v>0</v>
      </c>
      <c r="F1230" s="144">
        <v>0</v>
      </c>
      <c r="G1230" s="144">
        <v>0</v>
      </c>
      <c r="H1230" s="154">
        <v>0</v>
      </c>
    </row>
    <row r="1231" spans="1:8" ht="15.6" x14ac:dyDescent="0.3">
      <c r="A1231" s="153" t="s">
        <v>415</v>
      </c>
      <c r="B1231" s="144" t="str">
        <f t="shared" si="22"/>
        <v>0410</v>
      </c>
      <c r="C1231" s="161" t="s">
        <v>416</v>
      </c>
      <c r="D1231" s="144">
        <v>9467.1</v>
      </c>
      <c r="E1231" s="144">
        <v>0</v>
      </c>
      <c r="F1231" s="144">
        <v>9467.1</v>
      </c>
      <c r="G1231" s="144">
        <v>0</v>
      </c>
      <c r="H1231" s="154">
        <v>9467.1</v>
      </c>
    </row>
    <row r="1232" spans="1:8" ht="15.6" x14ac:dyDescent="0.3">
      <c r="A1232" s="153" t="s">
        <v>417</v>
      </c>
      <c r="B1232" s="144" t="str">
        <f t="shared" si="22"/>
        <v>0519A</v>
      </c>
      <c r="C1232" s="147" t="s">
        <v>418</v>
      </c>
      <c r="D1232" s="144">
        <v>0</v>
      </c>
      <c r="E1232" s="144">
        <v>0</v>
      </c>
      <c r="F1232" s="144">
        <v>0</v>
      </c>
      <c r="G1232" s="144">
        <v>0</v>
      </c>
      <c r="H1232" s="154">
        <v>0</v>
      </c>
    </row>
    <row r="1233" spans="1:8" ht="15.6" x14ac:dyDescent="0.3">
      <c r="A1233" s="153" t="s">
        <v>419</v>
      </c>
      <c r="B1233" s="144" t="str">
        <f t="shared" si="22"/>
        <v>0602A</v>
      </c>
      <c r="C1233" s="161" t="s">
        <v>420</v>
      </c>
      <c r="D1233" s="144">
        <v>0</v>
      </c>
      <c r="E1233" s="144">
        <v>0</v>
      </c>
      <c r="F1233" s="144">
        <v>0</v>
      </c>
      <c r="G1233" s="144">
        <v>0</v>
      </c>
      <c r="H1233" s="154">
        <v>0</v>
      </c>
    </row>
    <row r="1234" spans="1:8" ht="15.6" x14ac:dyDescent="0.3">
      <c r="A1234" s="153" t="s">
        <v>421</v>
      </c>
      <c r="B1234" s="144" t="str">
        <f t="shared" si="22"/>
        <v>0719A</v>
      </c>
      <c r="C1234" s="147" t="s">
        <v>422</v>
      </c>
      <c r="D1234" s="144">
        <v>0</v>
      </c>
      <c r="E1234" s="144">
        <v>0</v>
      </c>
      <c r="F1234" s="144">
        <v>0</v>
      </c>
      <c r="G1234" s="144">
        <v>0</v>
      </c>
      <c r="H1234" s="154">
        <v>0</v>
      </c>
    </row>
    <row r="1235" spans="1:8" ht="15.6" x14ac:dyDescent="0.3">
      <c r="A1235" s="153" t="s">
        <v>423</v>
      </c>
      <c r="B1235" s="144" t="str">
        <f t="shared" si="22"/>
        <v>0802A</v>
      </c>
      <c r="C1235" s="147" t="s">
        <v>424</v>
      </c>
      <c r="D1235" s="144">
        <v>0</v>
      </c>
      <c r="E1235" s="144">
        <v>0</v>
      </c>
      <c r="F1235" s="144">
        <v>0</v>
      </c>
      <c r="G1235" s="144">
        <v>0</v>
      </c>
      <c r="H1235" s="154">
        <v>0</v>
      </c>
    </row>
    <row r="1236" spans="1:8" ht="15.6" x14ac:dyDescent="0.3">
      <c r="A1236" s="153" t="s">
        <v>605</v>
      </c>
      <c r="B1236" s="144" t="str">
        <f t="shared" si="22"/>
        <v>1010</v>
      </c>
      <c r="C1236" s="162" t="s">
        <v>428</v>
      </c>
      <c r="D1236" s="144">
        <v>0</v>
      </c>
      <c r="E1236" s="144">
        <v>0</v>
      </c>
      <c r="F1236" s="144">
        <v>0</v>
      </c>
      <c r="G1236" s="144">
        <v>0</v>
      </c>
      <c r="H1236" s="154">
        <v>0</v>
      </c>
    </row>
    <row r="1237" spans="1:8" ht="15.6" x14ac:dyDescent="0.3">
      <c r="A1237" s="153" t="s">
        <v>429</v>
      </c>
      <c r="B1237" s="144" t="str">
        <f t="shared" si="22"/>
        <v>1206A</v>
      </c>
      <c r="C1237" s="161" t="s">
        <v>430</v>
      </c>
      <c r="D1237" s="144">
        <v>182204.93</v>
      </c>
      <c r="E1237" s="144">
        <v>0</v>
      </c>
      <c r="F1237" s="144">
        <v>182204.93</v>
      </c>
      <c r="G1237" s="144">
        <v>0</v>
      </c>
      <c r="H1237" s="154">
        <v>182204.93</v>
      </c>
    </row>
    <row r="1238" spans="1:8" ht="15.6" x14ac:dyDescent="0.3">
      <c r="A1238" s="153" t="s">
        <v>429</v>
      </c>
      <c r="B1238" s="144" t="str">
        <f t="shared" si="22"/>
        <v>1236</v>
      </c>
      <c r="C1238" s="161" t="s">
        <v>431</v>
      </c>
      <c r="D1238" s="144">
        <v>185894.7</v>
      </c>
      <c r="E1238" s="144">
        <v>0</v>
      </c>
      <c r="F1238" s="144">
        <v>185894.7</v>
      </c>
      <c r="G1238" s="144">
        <v>0</v>
      </c>
      <c r="H1238" s="154">
        <v>185894.7</v>
      </c>
    </row>
    <row r="1239" spans="1:8" ht="15.6" x14ac:dyDescent="0.3">
      <c r="A1239" s="153" t="s">
        <v>432</v>
      </c>
      <c r="B1239" s="144" t="str">
        <f t="shared" si="22"/>
        <v>1310</v>
      </c>
      <c r="C1239" s="161" t="s">
        <v>433</v>
      </c>
      <c r="D1239" s="144">
        <v>307.38</v>
      </c>
      <c r="E1239" s="144">
        <v>0</v>
      </c>
      <c r="F1239" s="144">
        <v>307.38</v>
      </c>
      <c r="G1239" s="144">
        <v>0</v>
      </c>
      <c r="H1239" s="154">
        <v>307.38</v>
      </c>
    </row>
    <row r="1240" spans="1:8" ht="15.6" x14ac:dyDescent="0.3">
      <c r="A1240" s="153" t="s">
        <v>21</v>
      </c>
      <c r="B1240" s="144" t="str">
        <f t="shared" si="22"/>
        <v>1524A</v>
      </c>
      <c r="C1240" s="161" t="s">
        <v>434</v>
      </c>
      <c r="D1240" s="144">
        <v>54200</v>
      </c>
      <c r="E1240" s="144">
        <v>0</v>
      </c>
      <c r="F1240" s="144">
        <v>54200</v>
      </c>
      <c r="G1240" s="144">
        <v>0</v>
      </c>
      <c r="H1240" s="154">
        <v>54200</v>
      </c>
    </row>
    <row r="1241" spans="1:8" ht="15.6" x14ac:dyDescent="0.3">
      <c r="A1241" s="153" t="s">
        <v>284</v>
      </c>
      <c r="B1241" s="144" t="str">
        <f t="shared" si="22"/>
        <v>1649</v>
      </c>
      <c r="C1241" s="147" t="s">
        <v>435</v>
      </c>
      <c r="D1241" s="144">
        <v>0</v>
      </c>
      <c r="E1241" s="144">
        <v>0</v>
      </c>
      <c r="F1241" s="144">
        <v>0</v>
      </c>
      <c r="G1241" s="144">
        <v>0</v>
      </c>
      <c r="H1241" s="154">
        <v>0</v>
      </c>
    </row>
    <row r="1242" spans="1:8" ht="15.6" x14ac:dyDescent="0.3">
      <c r="A1242" s="163" t="s">
        <v>436</v>
      </c>
      <c r="B1242" s="144" t="str">
        <f t="shared" si="22"/>
        <v>1710</v>
      </c>
      <c r="C1242" s="147" t="s">
        <v>437</v>
      </c>
      <c r="D1242" s="144">
        <v>0</v>
      </c>
      <c r="E1242" s="144">
        <v>0</v>
      </c>
      <c r="F1242" s="144">
        <v>0</v>
      </c>
      <c r="G1242" s="144">
        <v>0</v>
      </c>
      <c r="H1242" s="154">
        <v>0</v>
      </c>
    </row>
    <row r="1243" spans="1:8" ht="15.6" x14ac:dyDescent="0.3">
      <c r="A1243" s="163" t="s">
        <v>329</v>
      </c>
      <c r="B1243" s="144" t="str">
        <f t="shared" si="22"/>
        <v>1841</v>
      </c>
      <c r="C1243" s="147" t="s">
        <v>439</v>
      </c>
      <c r="D1243" s="144">
        <v>0</v>
      </c>
      <c r="E1243" s="144">
        <v>0</v>
      </c>
      <c r="F1243" s="144">
        <v>0</v>
      </c>
      <c r="G1243" s="144">
        <v>0</v>
      </c>
      <c r="H1243" s="154">
        <v>0</v>
      </c>
    </row>
    <row r="1244" spans="1:8" ht="15.6" x14ac:dyDescent="0.3">
      <c r="A1244" s="153" t="s">
        <v>440</v>
      </c>
      <c r="B1244" s="144" t="str">
        <f t="shared" si="22"/>
        <v>2024A</v>
      </c>
      <c r="C1244" s="147" t="s">
        <v>441</v>
      </c>
      <c r="D1244" s="144">
        <v>0</v>
      </c>
      <c r="E1244" s="144">
        <v>0</v>
      </c>
      <c r="F1244" s="144">
        <v>0</v>
      </c>
      <c r="G1244" s="144">
        <v>0</v>
      </c>
      <c r="H1244" s="154">
        <v>0</v>
      </c>
    </row>
    <row r="1245" spans="1:8" ht="15.6" x14ac:dyDescent="0.3">
      <c r="A1245" s="153" t="s">
        <v>442</v>
      </c>
      <c r="B1245" s="144" t="str">
        <f t="shared" si="22"/>
        <v>2124A</v>
      </c>
      <c r="C1245" s="147" t="s">
        <v>443</v>
      </c>
      <c r="D1245" s="144">
        <v>0</v>
      </c>
      <c r="E1245" s="144">
        <v>0</v>
      </c>
      <c r="F1245" s="144">
        <v>0</v>
      </c>
      <c r="G1245" s="144">
        <v>0</v>
      </c>
      <c r="H1245" s="154">
        <v>0</v>
      </c>
    </row>
    <row r="1246" spans="1:8" ht="15.6" x14ac:dyDescent="0.3">
      <c r="A1246" s="153" t="s">
        <v>444</v>
      </c>
      <c r="B1246" s="144" t="str">
        <f t="shared" si="22"/>
        <v>2249</v>
      </c>
      <c r="C1246" s="147" t="s">
        <v>445</v>
      </c>
      <c r="D1246" s="144">
        <v>235186.16999999998</v>
      </c>
      <c r="E1246" s="144">
        <v>0</v>
      </c>
      <c r="F1246" s="144">
        <v>235186.16999999998</v>
      </c>
      <c r="G1246" s="144">
        <v>0</v>
      </c>
      <c r="H1246" s="154">
        <v>235186.16999999998</v>
      </c>
    </row>
    <row r="1247" spans="1:8" ht="15.6" x14ac:dyDescent="0.3">
      <c r="A1247" s="153" t="s">
        <v>446</v>
      </c>
      <c r="B1247" s="144" t="str">
        <f t="shared" si="22"/>
        <v>2339</v>
      </c>
      <c r="C1247" s="147" t="s">
        <v>447</v>
      </c>
      <c r="D1247" s="144">
        <v>1053.81</v>
      </c>
      <c r="E1247" s="144">
        <v>0</v>
      </c>
      <c r="F1247" s="144">
        <v>1053.81</v>
      </c>
      <c r="G1247" s="144">
        <v>0</v>
      </c>
      <c r="H1247" s="154">
        <v>1053.81</v>
      </c>
    </row>
    <row r="1248" spans="1:8" ht="15.6" x14ac:dyDescent="0.3">
      <c r="A1248" s="153" t="s">
        <v>448</v>
      </c>
      <c r="B1248" s="144" t="str">
        <f t="shared" si="22"/>
        <v>2449</v>
      </c>
      <c r="C1248" s="147" t="s">
        <v>449</v>
      </c>
      <c r="D1248" s="144">
        <v>0</v>
      </c>
      <c r="E1248" s="144">
        <v>0</v>
      </c>
      <c r="F1248" s="144">
        <v>0</v>
      </c>
      <c r="G1248" s="144">
        <v>0</v>
      </c>
      <c r="H1248" s="154">
        <v>0</v>
      </c>
    </row>
    <row r="1249" spans="1:8" ht="15.6" x14ac:dyDescent="0.3">
      <c r="A1249" s="153" t="s">
        <v>450</v>
      </c>
      <c r="B1249" s="144" t="str">
        <f t="shared" si="22"/>
        <v>2503A</v>
      </c>
      <c r="C1249" s="161" t="s">
        <v>451</v>
      </c>
      <c r="D1249" s="144">
        <v>0</v>
      </c>
      <c r="E1249" s="144">
        <v>0</v>
      </c>
      <c r="F1249" s="144">
        <v>0</v>
      </c>
      <c r="G1249" s="144">
        <v>0</v>
      </c>
      <c r="H1249" s="154">
        <v>0</v>
      </c>
    </row>
    <row r="1250" spans="1:8" ht="15.6" x14ac:dyDescent="0.3">
      <c r="A1250" s="153" t="s">
        <v>452</v>
      </c>
      <c r="B1250" s="144" t="str">
        <f t="shared" si="22"/>
        <v>2604A</v>
      </c>
      <c r="C1250" s="161" t="s">
        <v>453</v>
      </c>
      <c r="D1250" s="144">
        <v>0</v>
      </c>
      <c r="E1250" s="144">
        <v>0</v>
      </c>
      <c r="F1250" s="144">
        <v>0</v>
      </c>
      <c r="G1250" s="144">
        <v>0</v>
      </c>
      <c r="H1250" s="154">
        <v>0</v>
      </c>
    </row>
    <row r="1251" spans="1:8" ht="15.6" x14ac:dyDescent="0.3">
      <c r="A1251" s="153" t="s">
        <v>454</v>
      </c>
      <c r="B1251" s="144" t="str">
        <f t="shared" si="22"/>
        <v>2703A</v>
      </c>
      <c r="C1251" s="147" t="s">
        <v>455</v>
      </c>
      <c r="D1251" s="144">
        <v>1620110.1300000001</v>
      </c>
      <c r="E1251" s="144">
        <v>0</v>
      </c>
      <c r="F1251" s="144">
        <v>1620110.1300000001</v>
      </c>
      <c r="G1251" s="144">
        <v>0</v>
      </c>
      <c r="H1251" s="154">
        <v>1620110.1300000001</v>
      </c>
    </row>
    <row r="1252" spans="1:8" ht="15.6" x14ac:dyDescent="0.3">
      <c r="A1252" s="153" t="s">
        <v>456</v>
      </c>
      <c r="B1252" s="144" t="str">
        <f t="shared" si="22"/>
        <v>2824A</v>
      </c>
      <c r="C1252" s="147" t="s">
        <v>457</v>
      </c>
      <c r="D1252" s="144">
        <v>0</v>
      </c>
      <c r="E1252" s="144">
        <v>0</v>
      </c>
      <c r="F1252" s="144">
        <v>0</v>
      </c>
      <c r="G1252" s="144">
        <v>0</v>
      </c>
      <c r="H1252" s="154">
        <v>0</v>
      </c>
    </row>
    <row r="1253" spans="1:8" ht="15.6" x14ac:dyDescent="0.3">
      <c r="A1253" s="153" t="s">
        <v>458</v>
      </c>
      <c r="B1253" s="144" t="str">
        <f t="shared" si="22"/>
        <v>2934</v>
      </c>
      <c r="C1253" s="161" t="s">
        <v>459</v>
      </c>
      <c r="D1253" s="144">
        <v>775.18999999999994</v>
      </c>
      <c r="E1253" s="144">
        <v>0</v>
      </c>
      <c r="F1253" s="144">
        <v>775.18999999999994</v>
      </c>
      <c r="G1253" s="144">
        <v>0</v>
      </c>
      <c r="H1253" s="154">
        <v>775.18999999999994</v>
      </c>
    </row>
    <row r="1254" spans="1:8" ht="15.6" x14ac:dyDescent="0.3">
      <c r="A1254" s="153" t="s">
        <v>460</v>
      </c>
      <c r="B1254" s="144" t="str">
        <f t="shared" si="22"/>
        <v>3049</v>
      </c>
      <c r="C1254" s="161" t="s">
        <v>461</v>
      </c>
      <c r="D1254" s="144">
        <v>0</v>
      </c>
      <c r="E1254" s="144">
        <v>0</v>
      </c>
      <c r="F1254" s="144">
        <v>0</v>
      </c>
      <c r="G1254" s="144">
        <v>0</v>
      </c>
      <c r="H1254" s="154">
        <v>0</v>
      </c>
    </row>
    <row r="1255" spans="1:8" ht="15.6" x14ac:dyDescent="0.3">
      <c r="A1255" s="153" t="s">
        <v>462</v>
      </c>
      <c r="B1255" s="144" t="str">
        <f t="shared" si="22"/>
        <v>3215</v>
      </c>
      <c r="C1255" s="147" t="s">
        <v>463</v>
      </c>
      <c r="D1255" s="144">
        <v>0</v>
      </c>
      <c r="E1255" s="144">
        <v>0</v>
      </c>
      <c r="F1255" s="144">
        <v>0</v>
      </c>
      <c r="G1255" s="144">
        <v>0</v>
      </c>
      <c r="H1255" s="154">
        <v>0</v>
      </c>
    </row>
    <row r="1256" spans="1:8" ht="15.6" x14ac:dyDescent="0.3">
      <c r="A1256" s="153" t="s">
        <v>464</v>
      </c>
      <c r="B1256" s="144" t="str">
        <f t="shared" si="22"/>
        <v>3303A</v>
      </c>
      <c r="C1256" s="161" t="s">
        <v>465</v>
      </c>
      <c r="D1256" s="144">
        <v>0</v>
      </c>
      <c r="E1256" s="144">
        <v>0</v>
      </c>
      <c r="F1256" s="144">
        <v>0</v>
      </c>
      <c r="G1256" s="144">
        <v>0</v>
      </c>
      <c r="H1256" s="154">
        <v>0</v>
      </c>
    </row>
    <row r="1257" spans="1:8" ht="15.6" x14ac:dyDescent="0.3">
      <c r="A1257" s="153" t="s">
        <v>466</v>
      </c>
      <c r="B1257" s="144" t="str">
        <f t="shared" si="22"/>
        <v>3410</v>
      </c>
      <c r="C1257" s="147" t="s">
        <v>467</v>
      </c>
      <c r="D1257" s="144">
        <v>37.93</v>
      </c>
      <c r="E1257" s="144">
        <v>0</v>
      </c>
      <c r="F1257" s="144">
        <v>37.93</v>
      </c>
      <c r="G1257" s="144">
        <v>0</v>
      </c>
      <c r="H1257" s="154">
        <v>37.93</v>
      </c>
    </row>
    <row r="1258" spans="1:8" ht="15.6" x14ac:dyDescent="0.3">
      <c r="A1258" s="153" t="s">
        <v>468</v>
      </c>
      <c r="B1258" s="144" t="str">
        <f t="shared" si="22"/>
        <v>3509A</v>
      </c>
      <c r="C1258" s="147" t="s">
        <v>469</v>
      </c>
      <c r="D1258" s="144">
        <v>519.86</v>
      </c>
      <c r="E1258" s="144">
        <v>0</v>
      </c>
      <c r="F1258" s="144">
        <v>519.86</v>
      </c>
      <c r="G1258" s="144">
        <v>0</v>
      </c>
      <c r="H1258" s="154">
        <v>519.86</v>
      </c>
    </row>
    <row r="1259" spans="1:8" ht="15.6" x14ac:dyDescent="0.3">
      <c r="A1259" s="153" t="s">
        <v>470</v>
      </c>
      <c r="B1259" s="144" t="str">
        <f t="shared" si="22"/>
        <v>3611</v>
      </c>
      <c r="C1259" s="147" t="s">
        <v>471</v>
      </c>
      <c r="D1259" s="144">
        <v>83.67</v>
      </c>
      <c r="E1259" s="144">
        <v>0</v>
      </c>
      <c r="F1259" s="144">
        <v>83.67</v>
      </c>
      <c r="G1259" s="144">
        <v>0</v>
      </c>
      <c r="H1259" s="154">
        <v>83.67</v>
      </c>
    </row>
    <row r="1260" spans="1:8" ht="15.6" x14ac:dyDescent="0.3">
      <c r="A1260" s="153" t="s">
        <v>472</v>
      </c>
      <c r="B1260" s="144" t="str">
        <f t="shared" si="22"/>
        <v>3730</v>
      </c>
      <c r="C1260" s="147" t="s">
        <v>473</v>
      </c>
      <c r="D1260" s="144">
        <v>680.66999999999985</v>
      </c>
      <c r="E1260" s="144">
        <v>0</v>
      </c>
      <c r="F1260" s="144">
        <v>680.66999999999985</v>
      </c>
      <c r="G1260" s="144">
        <v>0</v>
      </c>
      <c r="H1260" s="154">
        <v>680.66999999999985</v>
      </c>
    </row>
    <row r="1261" spans="1:8" ht="15.6" x14ac:dyDescent="0.3">
      <c r="A1261" s="153" t="s">
        <v>474</v>
      </c>
      <c r="B1261" s="144" t="str">
        <f t="shared" si="22"/>
        <v>3831</v>
      </c>
      <c r="C1261" s="147" t="s">
        <v>475</v>
      </c>
      <c r="D1261" s="144">
        <v>0</v>
      </c>
      <c r="E1261" s="144">
        <v>0</v>
      </c>
      <c r="F1261" s="144">
        <v>0</v>
      </c>
      <c r="G1261" s="144">
        <v>0</v>
      </c>
      <c r="H1261" s="154">
        <v>0</v>
      </c>
    </row>
    <row r="1262" spans="1:8" ht="15.6" x14ac:dyDescent="0.3">
      <c r="A1262" s="153" t="s">
        <v>476</v>
      </c>
      <c r="B1262" s="144" t="str">
        <f t="shared" si="22"/>
        <v>3909A</v>
      </c>
      <c r="C1262" s="147" t="s">
        <v>477</v>
      </c>
      <c r="D1262" s="144">
        <v>44.75</v>
      </c>
      <c r="E1262" s="144">
        <v>0</v>
      </c>
      <c r="F1262" s="144">
        <v>44.75</v>
      </c>
      <c r="G1262" s="144">
        <v>0</v>
      </c>
      <c r="H1262" s="154">
        <v>44.75</v>
      </c>
    </row>
    <row r="1263" spans="1:8" ht="15.6" x14ac:dyDescent="0.3">
      <c r="A1263" s="153" t="s">
        <v>478</v>
      </c>
      <c r="B1263" s="144" t="str">
        <f t="shared" si="22"/>
        <v>4012</v>
      </c>
      <c r="C1263" s="147" t="s">
        <v>479</v>
      </c>
      <c r="D1263" s="144">
        <v>4433.2700000000004</v>
      </c>
      <c r="E1263" s="144">
        <v>0</v>
      </c>
      <c r="F1263" s="144">
        <v>4433.2700000000004</v>
      </c>
      <c r="G1263" s="144">
        <v>0</v>
      </c>
      <c r="H1263" s="154">
        <v>4433.2700000000004</v>
      </c>
    </row>
    <row r="1264" spans="1:8" ht="15.6" x14ac:dyDescent="0.3">
      <c r="A1264" s="153" t="s">
        <v>478</v>
      </c>
      <c r="B1264" s="144" t="str">
        <f t="shared" si="22"/>
        <v>4033</v>
      </c>
      <c r="C1264" s="147" t="s">
        <v>480</v>
      </c>
      <c r="D1264" s="144">
        <v>38711.040000000001</v>
      </c>
      <c r="E1264" s="144">
        <v>0</v>
      </c>
      <c r="F1264" s="144">
        <v>38711.040000000001</v>
      </c>
      <c r="G1264" s="144">
        <v>0</v>
      </c>
      <c r="H1264" s="154">
        <v>38711.040000000001</v>
      </c>
    </row>
    <row r="1265" spans="1:8" ht="15.6" x14ac:dyDescent="0.3">
      <c r="A1265" s="153" t="s">
        <v>481</v>
      </c>
      <c r="B1265" s="144" t="str">
        <f t="shared" si="22"/>
        <v>4110</v>
      </c>
      <c r="C1265" s="161" t="s">
        <v>482</v>
      </c>
      <c r="D1265" s="144">
        <v>3341.88</v>
      </c>
      <c r="E1265" s="144">
        <v>0</v>
      </c>
      <c r="F1265" s="144">
        <v>3341.88</v>
      </c>
      <c r="G1265" s="144">
        <v>0</v>
      </c>
      <c r="H1265" s="154">
        <v>3341.88</v>
      </c>
    </row>
    <row r="1266" spans="1:8" ht="15.6" x14ac:dyDescent="0.3">
      <c r="A1266" s="153" t="s">
        <v>481</v>
      </c>
      <c r="B1266" s="144" t="str">
        <f t="shared" si="22"/>
        <v>4128</v>
      </c>
      <c r="C1266" s="161" t="s">
        <v>483</v>
      </c>
      <c r="D1266" s="144">
        <v>2128331.04</v>
      </c>
      <c r="E1266" s="144">
        <v>0</v>
      </c>
      <c r="F1266" s="144">
        <v>2128331.04</v>
      </c>
      <c r="G1266" s="144">
        <v>0</v>
      </c>
      <c r="H1266" s="154">
        <v>2128331.04</v>
      </c>
    </row>
    <row r="1267" spans="1:8" ht="15.6" x14ac:dyDescent="0.3">
      <c r="A1267" s="153" t="s">
        <v>481</v>
      </c>
      <c r="B1267" s="144" t="str">
        <f t="shared" si="22"/>
        <v>4125</v>
      </c>
      <c r="C1267" s="164" t="s">
        <v>484</v>
      </c>
      <c r="D1267" s="144">
        <v>0</v>
      </c>
      <c r="E1267" s="144">
        <v>0</v>
      </c>
      <c r="F1267" s="144">
        <v>0</v>
      </c>
      <c r="G1267" s="144">
        <v>0</v>
      </c>
      <c r="H1267" s="154">
        <v>0</v>
      </c>
    </row>
    <row r="1268" spans="1:8" ht="15.6" x14ac:dyDescent="0.3">
      <c r="A1268" s="153" t="s">
        <v>485</v>
      </c>
      <c r="B1268" s="144" t="str">
        <f t="shared" si="22"/>
        <v>4210</v>
      </c>
      <c r="C1268" s="161" t="s">
        <v>486</v>
      </c>
      <c r="D1268" s="144">
        <v>9412.75</v>
      </c>
      <c r="E1268" s="144">
        <v>0</v>
      </c>
      <c r="F1268" s="144">
        <v>9412.75</v>
      </c>
      <c r="G1268" s="144">
        <v>0</v>
      </c>
      <c r="H1268" s="154">
        <v>9412.75</v>
      </c>
    </row>
    <row r="1269" spans="1:8" ht="15.6" x14ac:dyDescent="0.3">
      <c r="A1269" s="153" t="s">
        <v>248</v>
      </c>
      <c r="B1269" s="144" t="str">
        <f t="shared" si="22"/>
        <v>4316</v>
      </c>
      <c r="C1269" s="161" t="s">
        <v>487</v>
      </c>
      <c r="D1269" s="144">
        <v>1837990.77</v>
      </c>
      <c r="E1269" s="144">
        <v>0</v>
      </c>
      <c r="F1269" s="144">
        <v>1837990.77</v>
      </c>
      <c r="G1269" s="144">
        <v>0</v>
      </c>
      <c r="H1269" s="154">
        <v>1837990.77</v>
      </c>
    </row>
    <row r="1270" spans="1:8" ht="15.6" x14ac:dyDescent="0.3">
      <c r="A1270" s="153" t="s">
        <v>248</v>
      </c>
      <c r="B1270" s="144" t="str">
        <f t="shared" si="22"/>
        <v>4325</v>
      </c>
      <c r="C1270" s="164" t="s">
        <v>488</v>
      </c>
      <c r="D1270" s="144">
        <v>0</v>
      </c>
      <c r="E1270" s="144">
        <v>0</v>
      </c>
      <c r="F1270" s="144">
        <v>0</v>
      </c>
      <c r="G1270" s="144">
        <v>0</v>
      </c>
      <c r="H1270" s="154">
        <v>0</v>
      </c>
    </row>
    <row r="1271" spans="1:8" ht="15.6" x14ac:dyDescent="0.3">
      <c r="A1271" s="153" t="s">
        <v>489</v>
      </c>
      <c r="B1271" s="144" t="str">
        <f t="shared" si="22"/>
        <v>4435</v>
      </c>
      <c r="C1271" s="161" t="s">
        <v>490</v>
      </c>
      <c r="D1271" s="144">
        <v>0</v>
      </c>
      <c r="E1271" s="144">
        <v>0</v>
      </c>
      <c r="F1271" s="144">
        <v>0</v>
      </c>
      <c r="G1271" s="144">
        <v>0</v>
      </c>
      <c r="H1271" s="154">
        <v>0</v>
      </c>
    </row>
    <row r="1272" spans="1:8" ht="15.6" x14ac:dyDescent="0.3">
      <c r="A1272" s="153" t="s">
        <v>491</v>
      </c>
      <c r="B1272" s="144" t="str">
        <f t="shared" si="22"/>
        <v>4510</v>
      </c>
      <c r="C1272" s="161" t="s">
        <v>492</v>
      </c>
      <c r="D1272" s="144">
        <v>0</v>
      </c>
      <c r="E1272" s="144">
        <v>0</v>
      </c>
      <c r="F1272" s="144">
        <v>0</v>
      </c>
      <c r="G1272" s="144">
        <v>0</v>
      </c>
      <c r="H1272" s="154">
        <v>0</v>
      </c>
    </row>
    <row r="1273" spans="1:8" ht="15.6" x14ac:dyDescent="0.3">
      <c r="A1273" s="153" t="s">
        <v>493</v>
      </c>
      <c r="B1273" s="144" t="str">
        <f t="shared" si="22"/>
        <v>4612</v>
      </c>
      <c r="C1273" s="161" t="s">
        <v>494</v>
      </c>
      <c r="D1273" s="144">
        <v>5213.04</v>
      </c>
      <c r="E1273" s="144">
        <v>0</v>
      </c>
      <c r="F1273" s="144">
        <v>5213.04</v>
      </c>
      <c r="G1273" s="144">
        <v>0</v>
      </c>
      <c r="H1273" s="154">
        <v>5213.04</v>
      </c>
    </row>
    <row r="1274" spans="1:8" ht="15.6" x14ac:dyDescent="0.3">
      <c r="A1274" s="153" t="s">
        <v>495</v>
      </c>
      <c r="B1274" s="144" t="str">
        <f t="shared" si="22"/>
        <v>4711</v>
      </c>
      <c r="C1274" s="161" t="s">
        <v>496</v>
      </c>
      <c r="D1274" s="144">
        <v>8808.75</v>
      </c>
      <c r="E1274" s="144">
        <v>0</v>
      </c>
      <c r="F1274" s="144">
        <v>8808.75</v>
      </c>
      <c r="G1274" s="144">
        <v>0</v>
      </c>
      <c r="H1274" s="154">
        <v>8808.75</v>
      </c>
    </row>
    <row r="1275" spans="1:8" ht="15.6" x14ac:dyDescent="0.3">
      <c r="A1275" s="153" t="s">
        <v>497</v>
      </c>
      <c r="B1275" s="144" t="str">
        <f t="shared" si="22"/>
        <v>4815</v>
      </c>
      <c r="C1275" s="161" t="s">
        <v>498</v>
      </c>
      <c r="D1275" s="144">
        <v>4701.76</v>
      </c>
      <c r="E1275" s="144">
        <v>0</v>
      </c>
      <c r="F1275" s="144">
        <v>4701.76</v>
      </c>
      <c r="G1275" s="144">
        <v>0</v>
      </c>
      <c r="H1275" s="154">
        <v>4701.76</v>
      </c>
    </row>
    <row r="1276" spans="1:8" ht="15.6" x14ac:dyDescent="0.3">
      <c r="A1276" s="153" t="s">
        <v>499</v>
      </c>
      <c r="B1276" s="144" t="str">
        <f t="shared" si="22"/>
        <v>4949</v>
      </c>
      <c r="C1276" s="161" t="s">
        <v>500</v>
      </c>
      <c r="D1276" s="144">
        <v>0</v>
      </c>
      <c r="E1276" s="144">
        <v>0</v>
      </c>
      <c r="F1276" s="144">
        <v>0</v>
      </c>
      <c r="G1276" s="144">
        <v>0</v>
      </c>
      <c r="H1276" s="154">
        <v>0</v>
      </c>
    </row>
    <row r="1277" spans="1:8" ht="15.6" x14ac:dyDescent="0.3">
      <c r="A1277" s="153" t="s">
        <v>501</v>
      </c>
      <c r="B1277" s="144" t="str">
        <f t="shared" si="22"/>
        <v>5019A</v>
      </c>
      <c r="C1277" s="161" t="s">
        <v>502</v>
      </c>
      <c r="D1277" s="144">
        <v>4253.3600000000006</v>
      </c>
      <c r="E1277" s="144">
        <v>0</v>
      </c>
      <c r="F1277" s="144">
        <v>4253.3600000000006</v>
      </c>
      <c r="G1277" s="144">
        <v>0</v>
      </c>
      <c r="H1277" s="154">
        <v>4253.3600000000006</v>
      </c>
    </row>
    <row r="1278" spans="1:8" ht="15.6" x14ac:dyDescent="0.3">
      <c r="A1278" s="153" t="s">
        <v>503</v>
      </c>
      <c r="B1278" s="144" t="str">
        <f t="shared" si="22"/>
        <v>5119A</v>
      </c>
      <c r="C1278" s="161" t="s">
        <v>504</v>
      </c>
      <c r="D1278" s="144">
        <v>10042.949999999999</v>
      </c>
      <c r="E1278" s="144">
        <v>0</v>
      </c>
      <c r="F1278" s="144">
        <v>10042.949999999999</v>
      </c>
      <c r="G1278" s="144">
        <v>0</v>
      </c>
      <c r="H1278" s="154">
        <v>10042.949999999999</v>
      </c>
    </row>
    <row r="1279" spans="1:8" ht="15.6" x14ac:dyDescent="0.3">
      <c r="A1279" s="153" t="s">
        <v>505</v>
      </c>
      <c r="B1279" s="144" t="str">
        <f t="shared" si="22"/>
        <v>5219A</v>
      </c>
      <c r="C1279" s="161" t="s">
        <v>506</v>
      </c>
      <c r="D1279" s="144">
        <v>90</v>
      </c>
      <c r="E1279" s="144">
        <v>0</v>
      </c>
      <c r="F1279" s="144">
        <v>90</v>
      </c>
      <c r="G1279" s="144">
        <v>0</v>
      </c>
      <c r="H1279" s="154">
        <v>90</v>
      </c>
    </row>
    <row r="1280" spans="1:8" ht="15.6" x14ac:dyDescent="0.3">
      <c r="A1280" s="153" t="s">
        <v>507</v>
      </c>
      <c r="B1280" s="144" t="str">
        <f t="shared" si="22"/>
        <v>5319A</v>
      </c>
      <c r="C1280" s="161" t="s">
        <v>508</v>
      </c>
      <c r="D1280" s="144">
        <v>4253.79</v>
      </c>
      <c r="E1280" s="144">
        <v>0</v>
      </c>
      <c r="F1280" s="144">
        <v>4253.79</v>
      </c>
      <c r="G1280" s="144">
        <v>0</v>
      </c>
      <c r="H1280" s="154">
        <v>4253.79</v>
      </c>
    </row>
    <row r="1281" spans="1:8" ht="15.6" x14ac:dyDescent="0.3">
      <c r="A1281" s="153" t="s">
        <v>270</v>
      </c>
      <c r="B1281" s="144" t="str">
        <f t="shared" si="22"/>
        <v>5438</v>
      </c>
      <c r="C1281" s="161" t="s">
        <v>509</v>
      </c>
      <c r="D1281" s="144">
        <v>1689.29</v>
      </c>
      <c r="E1281" s="144">
        <v>0</v>
      </c>
      <c r="F1281" s="144">
        <v>1689.29</v>
      </c>
      <c r="G1281" s="144">
        <v>0</v>
      </c>
      <c r="H1281" s="154">
        <v>1689.29</v>
      </c>
    </row>
    <row r="1282" spans="1:8" ht="15.6" x14ac:dyDescent="0.3">
      <c r="A1282" s="153" t="s">
        <v>264</v>
      </c>
      <c r="B1282" s="144" t="str">
        <f t="shared" si="22"/>
        <v>5526</v>
      </c>
      <c r="C1282" s="161" t="s">
        <v>510</v>
      </c>
      <c r="D1282" s="144">
        <v>148186.31</v>
      </c>
      <c r="E1282" s="144">
        <v>0</v>
      </c>
      <c r="F1282" s="144">
        <v>148186.31</v>
      </c>
      <c r="G1282" s="144">
        <v>0</v>
      </c>
      <c r="H1282" s="154">
        <v>148186.31</v>
      </c>
    </row>
    <row r="1283" spans="1:8" ht="15.6" x14ac:dyDescent="0.3">
      <c r="A1283" s="153" t="s">
        <v>276</v>
      </c>
      <c r="B1283" s="144" t="str">
        <f t="shared" si="22"/>
        <v>5719A</v>
      </c>
      <c r="C1283" s="161" t="s">
        <v>511</v>
      </c>
      <c r="D1283" s="144">
        <v>0</v>
      </c>
      <c r="E1283" s="144">
        <v>0</v>
      </c>
      <c r="F1283" s="144">
        <v>0</v>
      </c>
      <c r="G1283" s="144">
        <v>0</v>
      </c>
      <c r="H1283" s="154">
        <v>0</v>
      </c>
    </row>
    <row r="1284" spans="1:8" ht="15.6" x14ac:dyDescent="0.3">
      <c r="A1284" s="153" t="s">
        <v>512</v>
      </c>
      <c r="B1284" s="144" t="str">
        <f t="shared" si="22"/>
        <v>5819A</v>
      </c>
      <c r="C1284" s="161" t="s">
        <v>513</v>
      </c>
      <c r="D1284" s="144">
        <v>3151524.41</v>
      </c>
      <c r="E1284" s="144">
        <v>0</v>
      </c>
      <c r="F1284" s="144">
        <v>3151524.41</v>
      </c>
      <c r="G1284" s="144">
        <v>0</v>
      </c>
      <c r="H1284" s="154">
        <v>3151524.41</v>
      </c>
    </row>
    <row r="1285" spans="1:8" ht="15.6" x14ac:dyDescent="0.3">
      <c r="A1285" s="153" t="s">
        <v>512</v>
      </c>
      <c r="B1285" s="144" t="str">
        <f t="shared" si="22"/>
        <v>5829</v>
      </c>
      <c r="C1285" s="161" t="s">
        <v>514</v>
      </c>
      <c r="D1285" s="144">
        <v>0</v>
      </c>
      <c r="E1285" s="144">
        <v>0</v>
      </c>
      <c r="F1285" s="144">
        <v>0</v>
      </c>
      <c r="G1285" s="144">
        <v>0</v>
      </c>
      <c r="H1285" s="154">
        <v>0</v>
      </c>
    </row>
    <row r="1286" spans="1:8" ht="15.6" x14ac:dyDescent="0.3">
      <c r="A1286" s="153" t="s">
        <v>515</v>
      </c>
      <c r="B1286" s="144" t="str">
        <f t="shared" si="22"/>
        <v>5919A</v>
      </c>
      <c r="C1286" s="161" t="s">
        <v>516</v>
      </c>
      <c r="D1286" s="144">
        <v>0</v>
      </c>
      <c r="E1286" s="144">
        <v>0</v>
      </c>
      <c r="F1286" s="144">
        <v>0</v>
      </c>
      <c r="G1286" s="144">
        <v>0</v>
      </c>
      <c r="H1286" s="154">
        <v>0</v>
      </c>
    </row>
    <row r="1287" spans="1:8" ht="15.6" x14ac:dyDescent="0.3">
      <c r="A1287" s="153" t="s">
        <v>274</v>
      </c>
      <c r="B1287" s="144" t="str">
        <f t="shared" si="22"/>
        <v>6019A</v>
      </c>
      <c r="C1287" s="147" t="s">
        <v>517</v>
      </c>
      <c r="D1287" s="144">
        <v>0</v>
      </c>
      <c r="E1287" s="144">
        <v>0</v>
      </c>
      <c r="F1287" s="144">
        <v>0</v>
      </c>
      <c r="G1287" s="144">
        <v>0</v>
      </c>
      <c r="H1287" s="154">
        <v>0</v>
      </c>
    </row>
    <row r="1288" spans="1:8" ht="15.6" x14ac:dyDescent="0.3">
      <c r="A1288" s="153" t="s">
        <v>518</v>
      </c>
      <c r="B1288" s="144" t="str">
        <f t="shared" si="22"/>
        <v>6119A</v>
      </c>
      <c r="C1288" s="147" t="s">
        <v>519</v>
      </c>
      <c r="D1288" s="144">
        <v>0</v>
      </c>
      <c r="E1288" s="144">
        <v>0</v>
      </c>
      <c r="F1288" s="144">
        <v>0</v>
      </c>
      <c r="G1288" s="144">
        <v>0</v>
      </c>
      <c r="H1288" s="154">
        <v>0</v>
      </c>
    </row>
    <row r="1289" spans="1:8" ht="15.6" x14ac:dyDescent="0.3">
      <c r="A1289" s="153" t="s">
        <v>520</v>
      </c>
      <c r="B1289" s="144" t="str">
        <f t="shared" si="22"/>
        <v>6249</v>
      </c>
      <c r="C1289" s="161" t="s">
        <v>521</v>
      </c>
      <c r="D1289" s="144">
        <v>12886.67</v>
      </c>
      <c r="E1289" s="144">
        <v>0</v>
      </c>
      <c r="F1289" s="144">
        <v>12886.67</v>
      </c>
      <c r="G1289" s="144">
        <v>0</v>
      </c>
      <c r="H1289" s="154">
        <v>12886.67</v>
      </c>
    </row>
    <row r="1290" spans="1:8" ht="15.6" x14ac:dyDescent="0.3">
      <c r="A1290" s="153" t="s">
        <v>522</v>
      </c>
      <c r="B1290" s="144" t="str">
        <f t="shared" si="22"/>
        <v>6329</v>
      </c>
      <c r="C1290" s="161" t="s">
        <v>523</v>
      </c>
      <c r="D1290" s="144">
        <v>9485</v>
      </c>
      <c r="E1290" s="144">
        <v>0</v>
      </c>
      <c r="F1290" s="144">
        <v>9485</v>
      </c>
      <c r="G1290" s="144">
        <v>0</v>
      </c>
      <c r="H1290" s="154">
        <v>9485</v>
      </c>
    </row>
    <row r="1291" spans="1:8" ht="15.6" x14ac:dyDescent="0.3">
      <c r="A1291" s="153" t="s">
        <v>524</v>
      </c>
      <c r="B1291" s="144" t="str">
        <f t="shared" si="22"/>
        <v>6407</v>
      </c>
      <c r="C1291" s="161" t="s">
        <v>525</v>
      </c>
      <c r="D1291" s="144">
        <v>6.25</v>
      </c>
      <c r="E1291" s="144">
        <v>0</v>
      </c>
      <c r="F1291" s="144">
        <v>6.25</v>
      </c>
      <c r="G1291" s="144">
        <v>0</v>
      </c>
      <c r="H1291" s="154">
        <v>6.25</v>
      </c>
    </row>
    <row r="1292" spans="1:8" ht="15.6" x14ac:dyDescent="0.3">
      <c r="A1292" s="153" t="s">
        <v>526</v>
      </c>
      <c r="B1292" s="144" t="str">
        <f t="shared" ref="B1292:B1322" si="23">C1292</f>
        <v>6519A</v>
      </c>
      <c r="C1292" s="161" t="s">
        <v>527</v>
      </c>
      <c r="D1292" s="144">
        <v>0</v>
      </c>
      <c r="E1292" s="144">
        <v>0</v>
      </c>
      <c r="F1292" s="144">
        <v>0</v>
      </c>
      <c r="G1292" s="144">
        <v>0</v>
      </c>
      <c r="H1292" s="154">
        <v>0</v>
      </c>
    </row>
    <row r="1293" spans="1:8" ht="15.6" x14ac:dyDescent="0.3">
      <c r="A1293" s="153" t="s">
        <v>528</v>
      </c>
      <c r="B1293" s="144" t="str">
        <f t="shared" si="23"/>
        <v>6619A</v>
      </c>
      <c r="C1293" s="161" t="s">
        <v>529</v>
      </c>
      <c r="D1293" s="144">
        <v>0</v>
      </c>
      <c r="E1293" s="144">
        <v>0</v>
      </c>
      <c r="F1293" s="144">
        <v>0</v>
      </c>
      <c r="G1293" s="144">
        <v>0</v>
      </c>
      <c r="H1293" s="154">
        <v>0</v>
      </c>
    </row>
    <row r="1294" spans="1:8" ht="15.6" x14ac:dyDescent="0.3">
      <c r="A1294" s="153" t="s">
        <v>530</v>
      </c>
      <c r="B1294" s="144" t="str">
        <f t="shared" si="23"/>
        <v>6709A</v>
      </c>
      <c r="C1294" s="161" t="s">
        <v>531</v>
      </c>
      <c r="D1294" s="144">
        <v>1019.3499999999999</v>
      </c>
      <c r="E1294" s="144">
        <v>0</v>
      </c>
      <c r="F1294" s="144">
        <v>1019.3499999999999</v>
      </c>
      <c r="G1294" s="144">
        <v>0</v>
      </c>
      <c r="H1294" s="154">
        <v>1019.3499999999999</v>
      </c>
    </row>
    <row r="1295" spans="1:8" ht="15.6" x14ac:dyDescent="0.3">
      <c r="A1295" s="153" t="s">
        <v>530</v>
      </c>
      <c r="B1295" s="144" t="str">
        <f t="shared" si="23"/>
        <v>6733</v>
      </c>
      <c r="C1295" s="161" t="s">
        <v>532</v>
      </c>
      <c r="D1295" s="144">
        <v>58</v>
      </c>
      <c r="E1295" s="144">
        <v>0</v>
      </c>
      <c r="F1295" s="144">
        <v>58</v>
      </c>
      <c r="G1295" s="144">
        <v>0</v>
      </c>
      <c r="H1295" s="154">
        <v>58</v>
      </c>
    </row>
    <row r="1296" spans="1:8" ht="15.6" x14ac:dyDescent="0.3">
      <c r="A1296" s="153" t="s">
        <v>533</v>
      </c>
      <c r="B1296" s="144" t="str">
        <f t="shared" si="23"/>
        <v>6840</v>
      </c>
      <c r="C1296" s="164" t="s">
        <v>534</v>
      </c>
      <c r="D1296" s="144">
        <v>106.92</v>
      </c>
      <c r="E1296" s="144">
        <v>0</v>
      </c>
      <c r="F1296" s="144">
        <v>106.92</v>
      </c>
      <c r="G1296" s="144">
        <v>0</v>
      </c>
      <c r="H1296" s="154">
        <v>106.92</v>
      </c>
    </row>
    <row r="1297" spans="1:8" ht="15.6" x14ac:dyDescent="0.3">
      <c r="A1297" s="153" t="s">
        <v>535</v>
      </c>
      <c r="B1297" s="144" t="str">
        <f t="shared" si="23"/>
        <v>7208</v>
      </c>
      <c r="C1297" s="161" t="s">
        <v>536</v>
      </c>
      <c r="D1297" s="144">
        <v>3493.4</v>
      </c>
      <c r="E1297" s="144">
        <v>0</v>
      </c>
      <c r="F1297" s="144">
        <v>3493.4</v>
      </c>
      <c r="G1297" s="144">
        <v>0</v>
      </c>
      <c r="H1297" s="154">
        <v>3493.4</v>
      </c>
    </row>
    <row r="1298" spans="1:8" ht="15.6" x14ac:dyDescent="0.3">
      <c r="A1298" s="153" t="s">
        <v>347</v>
      </c>
      <c r="B1298" s="144" t="str">
        <f t="shared" si="23"/>
        <v>7305A</v>
      </c>
      <c r="C1298" s="161" t="s">
        <v>537</v>
      </c>
      <c r="D1298" s="144">
        <v>0</v>
      </c>
      <c r="E1298" s="144">
        <v>0</v>
      </c>
      <c r="F1298" s="144">
        <v>0</v>
      </c>
      <c r="G1298" s="144">
        <v>0</v>
      </c>
      <c r="H1298" s="154">
        <v>0</v>
      </c>
    </row>
    <row r="1299" spans="1:8" ht="15.6" x14ac:dyDescent="0.3">
      <c r="A1299" s="153" t="s">
        <v>538</v>
      </c>
      <c r="B1299" s="144" t="str">
        <f t="shared" si="23"/>
        <v>7405A</v>
      </c>
      <c r="C1299" s="161" t="s">
        <v>539</v>
      </c>
      <c r="D1299" s="144">
        <v>155490.20000000001</v>
      </c>
      <c r="E1299" s="144">
        <v>0</v>
      </c>
      <c r="F1299" s="144">
        <v>155490.20000000001</v>
      </c>
      <c r="G1299" s="144">
        <v>0</v>
      </c>
      <c r="H1299" s="154">
        <v>155490.20000000001</v>
      </c>
    </row>
    <row r="1300" spans="1:8" ht="15.6" x14ac:dyDescent="0.3">
      <c r="A1300" s="153" t="s">
        <v>538</v>
      </c>
      <c r="B1300" s="144" t="str">
        <f t="shared" si="23"/>
        <v>7425</v>
      </c>
      <c r="C1300" s="164" t="s">
        <v>540</v>
      </c>
      <c r="D1300" s="144">
        <v>0</v>
      </c>
      <c r="E1300" s="144">
        <v>0</v>
      </c>
      <c r="F1300" s="144">
        <v>0</v>
      </c>
      <c r="G1300" s="144">
        <v>0</v>
      </c>
      <c r="H1300" s="154">
        <v>0</v>
      </c>
    </row>
    <row r="1301" spans="1:8" ht="15.6" x14ac:dyDescent="0.3">
      <c r="A1301" s="153" t="s">
        <v>541</v>
      </c>
      <c r="B1301" s="144" t="str">
        <f t="shared" si="23"/>
        <v>7538</v>
      </c>
      <c r="C1301" s="147" t="s">
        <v>542</v>
      </c>
      <c r="D1301" s="144">
        <v>9866.16</v>
      </c>
      <c r="E1301" s="144">
        <v>0</v>
      </c>
      <c r="F1301" s="144">
        <v>9866.16</v>
      </c>
      <c r="G1301" s="144">
        <v>0</v>
      </c>
      <c r="H1301" s="154">
        <v>9866.16</v>
      </c>
    </row>
    <row r="1302" spans="1:8" ht="15.6" x14ac:dyDescent="0.3">
      <c r="A1302" s="153" t="s">
        <v>541</v>
      </c>
      <c r="B1302" s="144" t="str">
        <f t="shared" si="23"/>
        <v>7525</v>
      </c>
      <c r="C1302" s="162" t="s">
        <v>543</v>
      </c>
      <c r="D1302" s="144">
        <v>0</v>
      </c>
      <c r="E1302" s="144">
        <v>0</v>
      </c>
      <c r="F1302" s="144">
        <v>0</v>
      </c>
      <c r="G1302" s="144">
        <v>0</v>
      </c>
      <c r="H1302" s="154">
        <v>0</v>
      </c>
    </row>
    <row r="1303" spans="1:8" ht="15.6" x14ac:dyDescent="0.3">
      <c r="A1303" s="153" t="s">
        <v>544</v>
      </c>
      <c r="B1303" s="144" t="str">
        <f t="shared" si="23"/>
        <v>7932</v>
      </c>
      <c r="C1303" s="161" t="s">
        <v>545</v>
      </c>
      <c r="D1303" s="144">
        <v>0</v>
      </c>
      <c r="E1303" s="144">
        <v>0</v>
      </c>
      <c r="F1303" s="144">
        <v>0</v>
      </c>
      <c r="G1303" s="144">
        <v>0</v>
      </c>
      <c r="H1303" s="154">
        <v>0</v>
      </c>
    </row>
    <row r="1304" spans="1:8" ht="15.6" x14ac:dyDescent="0.3">
      <c r="A1304" s="153" t="s">
        <v>548</v>
      </c>
      <c r="B1304" s="144" t="str">
        <f t="shared" si="23"/>
        <v>8132</v>
      </c>
      <c r="C1304" s="161" t="s">
        <v>549</v>
      </c>
      <c r="D1304" s="144">
        <v>0</v>
      </c>
      <c r="E1304" s="144">
        <v>0</v>
      </c>
      <c r="F1304" s="144">
        <v>0</v>
      </c>
      <c r="G1304" s="144">
        <v>0</v>
      </c>
      <c r="H1304" s="154">
        <v>0</v>
      </c>
    </row>
    <row r="1305" spans="1:8" ht="15.6" x14ac:dyDescent="0.3">
      <c r="A1305" s="153" t="s">
        <v>333</v>
      </c>
      <c r="B1305" s="144" t="str">
        <f t="shared" si="23"/>
        <v>8440</v>
      </c>
      <c r="C1305" s="161" t="s">
        <v>552</v>
      </c>
      <c r="D1305" s="144">
        <v>0</v>
      </c>
      <c r="E1305" s="144">
        <v>0</v>
      </c>
      <c r="F1305" s="144">
        <v>0</v>
      </c>
      <c r="G1305" s="144">
        <v>0</v>
      </c>
      <c r="H1305" s="154">
        <v>0</v>
      </c>
    </row>
    <row r="1306" spans="1:8" ht="15.6" x14ac:dyDescent="0.3">
      <c r="A1306" s="153" t="s">
        <v>553</v>
      </c>
      <c r="B1306" s="144" t="str">
        <f t="shared" si="23"/>
        <v>8809A</v>
      </c>
      <c r="C1306" s="161" t="s">
        <v>554</v>
      </c>
      <c r="D1306" s="144">
        <v>3300.4999999999995</v>
      </c>
      <c r="E1306" s="144">
        <v>0</v>
      </c>
      <c r="F1306" s="144">
        <v>3300.4999999999995</v>
      </c>
      <c r="G1306" s="144">
        <v>0</v>
      </c>
      <c r="H1306" s="154">
        <v>3300.4999999999995</v>
      </c>
    </row>
    <row r="1307" spans="1:8" ht="15.6" x14ac:dyDescent="0.3">
      <c r="A1307" s="153" t="s">
        <v>555</v>
      </c>
      <c r="B1307" s="144" t="str">
        <f t="shared" si="23"/>
        <v>9040</v>
      </c>
      <c r="C1307" s="147" t="s">
        <v>556</v>
      </c>
      <c r="D1307" s="144">
        <v>0</v>
      </c>
      <c r="E1307" s="144">
        <v>0</v>
      </c>
      <c r="F1307" s="144">
        <v>0</v>
      </c>
      <c r="G1307" s="144">
        <v>0</v>
      </c>
      <c r="H1307" s="154">
        <v>0</v>
      </c>
    </row>
    <row r="1308" spans="1:8" ht="15.6" x14ac:dyDescent="0.3">
      <c r="A1308" s="153" t="s">
        <v>557</v>
      </c>
      <c r="B1308" s="144" t="str">
        <f t="shared" si="23"/>
        <v>9201A</v>
      </c>
      <c r="C1308" s="147" t="s">
        <v>558</v>
      </c>
      <c r="D1308" s="144">
        <v>2961.15</v>
      </c>
      <c r="E1308" s="144">
        <v>0</v>
      </c>
      <c r="F1308" s="144">
        <v>2961.15</v>
      </c>
      <c r="G1308" s="144">
        <v>0</v>
      </c>
      <c r="H1308" s="154">
        <v>2961.15</v>
      </c>
    </row>
    <row r="1309" spans="1:8" ht="15.6" x14ac:dyDescent="0.3">
      <c r="A1309" s="153" t="s">
        <v>559</v>
      </c>
      <c r="B1309" s="144" t="str">
        <f t="shared" si="23"/>
        <v>9301A</v>
      </c>
      <c r="C1309" s="147" t="s">
        <v>560</v>
      </c>
      <c r="D1309" s="144">
        <v>86101.75</v>
      </c>
      <c r="E1309" s="144">
        <v>0</v>
      </c>
      <c r="F1309" s="144">
        <v>86101.75</v>
      </c>
      <c r="G1309" s="144">
        <v>0</v>
      </c>
      <c r="H1309" s="154">
        <v>86101.75</v>
      </c>
    </row>
    <row r="1310" spans="1:8" ht="15.6" x14ac:dyDescent="0.3">
      <c r="A1310" s="153" t="s">
        <v>561</v>
      </c>
      <c r="B1310" s="144" t="str">
        <f t="shared" si="23"/>
        <v>9449</v>
      </c>
      <c r="C1310" s="147" t="s">
        <v>562</v>
      </c>
      <c r="D1310" s="144">
        <v>1123.45</v>
      </c>
      <c r="E1310" s="144">
        <v>0</v>
      </c>
      <c r="F1310" s="144">
        <v>1123.45</v>
      </c>
      <c r="G1310" s="144">
        <v>0</v>
      </c>
      <c r="H1310" s="154">
        <v>1123.45</v>
      </c>
    </row>
    <row r="1311" spans="1:8" ht="15.6" x14ac:dyDescent="0.3">
      <c r="A1311" s="153" t="s">
        <v>563</v>
      </c>
      <c r="B1311" s="144" t="str">
        <f t="shared" si="23"/>
        <v>9618A</v>
      </c>
      <c r="C1311" s="147" t="s">
        <v>564</v>
      </c>
      <c r="D1311" s="144">
        <v>0</v>
      </c>
      <c r="E1311" s="144">
        <v>0</v>
      </c>
      <c r="F1311" s="144">
        <v>0</v>
      </c>
      <c r="G1311" s="144">
        <v>0</v>
      </c>
      <c r="H1311" s="154">
        <v>0</v>
      </c>
    </row>
    <row r="1312" spans="1:8" ht="15.6" x14ac:dyDescent="0.3">
      <c r="A1312" s="153" t="s">
        <v>606</v>
      </c>
      <c r="B1312" s="144" t="str">
        <f t="shared" si="23"/>
        <v>9818A</v>
      </c>
      <c r="C1312" s="147" t="s">
        <v>565</v>
      </c>
      <c r="D1312" s="144">
        <v>231037613.83000001</v>
      </c>
      <c r="E1312" s="144">
        <v>-231037613.83000004</v>
      </c>
      <c r="F1312" s="144">
        <v>0</v>
      </c>
      <c r="G1312" s="144">
        <v>0</v>
      </c>
      <c r="H1312" s="154">
        <v>0</v>
      </c>
    </row>
    <row r="1313" spans="1:8" ht="15.6" x14ac:dyDescent="0.3">
      <c r="A1313" s="153" t="s">
        <v>607</v>
      </c>
      <c r="B1313" s="144" t="str">
        <f t="shared" si="23"/>
        <v>9818A1</v>
      </c>
      <c r="C1313" s="162" t="s">
        <v>608</v>
      </c>
      <c r="D1313" s="144"/>
      <c r="E1313" s="144">
        <v>0</v>
      </c>
      <c r="F1313" s="144">
        <v>0</v>
      </c>
      <c r="G1313" s="144">
        <v>0</v>
      </c>
      <c r="H1313" s="154">
        <v>0</v>
      </c>
    </row>
    <row r="1314" spans="1:8" ht="15.6" x14ac:dyDescent="0.3">
      <c r="A1314" s="153" t="s">
        <v>609</v>
      </c>
      <c r="B1314" s="144" t="str">
        <f t="shared" si="23"/>
        <v>9818A2</v>
      </c>
      <c r="C1314" s="162" t="s">
        <v>610</v>
      </c>
      <c r="D1314" s="144"/>
      <c r="E1314" s="144">
        <v>0</v>
      </c>
      <c r="F1314" s="144">
        <v>0</v>
      </c>
      <c r="G1314" s="144">
        <v>0</v>
      </c>
      <c r="H1314" s="154">
        <v>0</v>
      </c>
    </row>
    <row r="1315" spans="1:8" ht="15.6" x14ac:dyDescent="0.3">
      <c r="A1315" s="153" t="s">
        <v>567</v>
      </c>
      <c r="B1315" s="144" t="str">
        <f t="shared" si="23"/>
        <v>BB49</v>
      </c>
      <c r="C1315" s="147" t="s">
        <v>568</v>
      </c>
      <c r="D1315" s="144">
        <v>0</v>
      </c>
      <c r="E1315" s="144">
        <v>0</v>
      </c>
      <c r="F1315" s="144">
        <v>0</v>
      </c>
      <c r="G1315" s="144">
        <v>0</v>
      </c>
      <c r="H1315" s="154">
        <v>0</v>
      </c>
    </row>
    <row r="1316" spans="1:8" ht="15.6" x14ac:dyDescent="0.3">
      <c r="A1316" s="153" t="s">
        <v>569</v>
      </c>
      <c r="B1316" s="144" t="str">
        <f t="shared" si="23"/>
        <v>AA</v>
      </c>
      <c r="C1316" s="145" t="s">
        <v>570</v>
      </c>
      <c r="D1316" s="144"/>
      <c r="E1316" s="144">
        <v>0</v>
      </c>
      <c r="F1316" s="144">
        <v>0</v>
      </c>
      <c r="G1316" s="144">
        <v>0</v>
      </c>
      <c r="H1316" s="154">
        <v>0</v>
      </c>
    </row>
    <row r="1317" spans="1:8" ht="15.6" x14ac:dyDescent="0.3">
      <c r="A1317" s="153" t="s">
        <v>571</v>
      </c>
      <c r="B1317" s="144" t="str">
        <f t="shared" si="23"/>
        <v>BB</v>
      </c>
      <c r="C1317" s="145" t="s">
        <v>587</v>
      </c>
      <c r="D1317" s="144"/>
      <c r="E1317" s="144">
        <v>0</v>
      </c>
      <c r="F1317" s="144">
        <v>0</v>
      </c>
      <c r="G1317" s="144">
        <v>0</v>
      </c>
      <c r="H1317" s="154">
        <v>0</v>
      </c>
    </row>
    <row r="1318" spans="1:8" ht="15.6" x14ac:dyDescent="0.3">
      <c r="A1318" s="153" t="s">
        <v>572</v>
      </c>
      <c r="B1318" s="144" t="str">
        <f t="shared" si="23"/>
        <v>CC</v>
      </c>
      <c r="C1318" s="145" t="s">
        <v>588</v>
      </c>
      <c r="D1318" s="144"/>
      <c r="E1318" s="144">
        <v>0</v>
      </c>
      <c r="F1318" s="144">
        <v>0</v>
      </c>
      <c r="G1318" s="144">
        <v>0</v>
      </c>
      <c r="H1318" s="154">
        <v>0</v>
      </c>
    </row>
    <row r="1319" spans="1:8" ht="15.6" x14ac:dyDescent="0.3">
      <c r="A1319" s="153" t="s">
        <v>299</v>
      </c>
      <c r="B1319" s="144" t="str">
        <f t="shared" si="23"/>
        <v>DD</v>
      </c>
      <c r="C1319" s="145" t="s">
        <v>589</v>
      </c>
      <c r="D1319" s="144"/>
      <c r="E1319" s="144">
        <v>0</v>
      </c>
      <c r="F1319" s="144">
        <v>0</v>
      </c>
      <c r="G1319" s="144">
        <v>0</v>
      </c>
      <c r="H1319" s="154">
        <v>0</v>
      </c>
    </row>
    <row r="1320" spans="1:8" ht="15.6" x14ac:dyDescent="0.3">
      <c r="A1320" s="153" t="s">
        <v>300</v>
      </c>
      <c r="B1320" s="144" t="str">
        <f t="shared" si="23"/>
        <v>QQ</v>
      </c>
      <c r="C1320" s="147" t="s">
        <v>573</v>
      </c>
      <c r="D1320" s="144"/>
      <c r="E1320" s="144">
        <v>0</v>
      </c>
      <c r="F1320" s="144">
        <v>0</v>
      </c>
      <c r="G1320" s="144">
        <v>0</v>
      </c>
      <c r="H1320" s="154">
        <v>0</v>
      </c>
    </row>
    <row r="1321" spans="1:8" ht="15.6" x14ac:dyDescent="0.3">
      <c r="A1321" s="153" t="s">
        <v>574</v>
      </c>
      <c r="B1321" s="144" t="str">
        <f t="shared" si="23"/>
        <v>EE</v>
      </c>
      <c r="C1321" s="145" t="s">
        <v>590</v>
      </c>
      <c r="D1321" s="144"/>
      <c r="E1321" s="144" t="s">
        <v>577</v>
      </c>
      <c r="F1321" s="144">
        <v>0</v>
      </c>
      <c r="G1321" s="144" t="s">
        <v>577</v>
      </c>
      <c r="H1321" s="154">
        <v>0</v>
      </c>
    </row>
    <row r="1322" spans="1:8" ht="15.6" x14ac:dyDescent="0.3">
      <c r="A1322" s="153" t="s">
        <v>575</v>
      </c>
      <c r="B1322" s="144" t="str">
        <f t="shared" si="23"/>
        <v>RB</v>
      </c>
      <c r="C1322" s="145" t="s">
        <v>576</v>
      </c>
      <c r="D1322" s="144"/>
      <c r="E1322" s="144"/>
      <c r="F1322" s="144"/>
      <c r="G1322" s="144"/>
      <c r="H1322" s="154">
        <v>0</v>
      </c>
    </row>
    <row r="1323" spans="1:8" ht="15.6" x14ac:dyDescent="0.3">
      <c r="A1323" s="153"/>
      <c r="B1323" s="144"/>
      <c r="C1323" s="144"/>
      <c r="D1323" s="148" t="s">
        <v>577</v>
      </c>
      <c r="E1323" s="148" t="s">
        <v>577</v>
      </c>
      <c r="F1323" s="148" t="s">
        <v>577</v>
      </c>
      <c r="G1323" s="148" t="s">
        <v>577</v>
      </c>
      <c r="H1323" s="166" t="s">
        <v>577</v>
      </c>
    </row>
    <row r="1324" spans="1:8" ht="15.6" x14ac:dyDescent="0.3">
      <c r="A1324" s="153" t="s">
        <v>578</v>
      </c>
      <c r="B1324" s="144"/>
      <c r="C1324" s="158"/>
      <c r="D1324" s="144">
        <v>241778584.87</v>
      </c>
      <c r="E1324" s="144">
        <v>-231037613.83000004</v>
      </c>
      <c r="F1324" s="144">
        <v>10740971.039999999</v>
      </c>
      <c r="G1324" s="144">
        <v>0</v>
      </c>
      <c r="H1324" s="154">
        <v>10740971.039999999</v>
      </c>
    </row>
    <row r="1325" spans="1:8" ht="15.6" x14ac:dyDescent="0.3">
      <c r="A1325" s="153"/>
      <c r="B1325" s="144"/>
      <c r="C1325" s="144"/>
      <c r="D1325" s="148" t="s">
        <v>397</v>
      </c>
      <c r="E1325" s="148" t="s">
        <v>397</v>
      </c>
      <c r="F1325" s="148" t="s">
        <v>397</v>
      </c>
      <c r="G1325" s="148" t="s">
        <v>397</v>
      </c>
      <c r="H1325" s="166" t="s">
        <v>397</v>
      </c>
    </row>
    <row r="1326" spans="1:8" ht="16.2" thickBot="1" x14ac:dyDescent="0.35">
      <c r="A1326" s="167"/>
      <c r="B1326" s="168"/>
      <c r="C1326" s="168"/>
      <c r="D1326" s="168"/>
      <c r="E1326" s="168"/>
      <c r="F1326" s="168"/>
      <c r="G1326" s="168"/>
      <c r="H1326" s="169">
        <v>10740971.039999999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1282"/>
  <sheetViews>
    <sheetView topLeftCell="A1255" workbookViewId="0">
      <selection activeCell="K1185" sqref="K1185"/>
    </sheetView>
  </sheetViews>
  <sheetFormatPr defaultRowHeight="14.4" x14ac:dyDescent="0.3"/>
  <cols>
    <col min="1" max="1" width="40.5546875" bestFit="1" customWidth="1"/>
    <col min="2" max="2" width="40.5546875" hidden="1" customWidth="1"/>
    <col min="3" max="3" width="9.33203125" bestFit="1" customWidth="1"/>
    <col min="4" max="4" width="62.6640625" bestFit="1" customWidth="1"/>
    <col min="5" max="5" width="35.6640625" bestFit="1" customWidth="1"/>
    <col min="6" max="6" width="16.6640625" bestFit="1" customWidth="1"/>
    <col min="7" max="7" width="18.33203125" bestFit="1" customWidth="1"/>
    <col min="8" max="8" width="17.5546875" bestFit="1" customWidth="1"/>
  </cols>
  <sheetData>
    <row r="1" spans="1:8" ht="15.6" x14ac:dyDescent="0.3">
      <c r="A1" s="144"/>
      <c r="B1" s="144"/>
      <c r="C1" s="144"/>
      <c r="D1" s="144" t="s">
        <v>394</v>
      </c>
      <c r="E1" s="144"/>
      <c r="F1" s="144"/>
      <c r="G1" s="144"/>
      <c r="H1" s="144"/>
    </row>
    <row r="2" spans="1:8" ht="15.6" x14ac:dyDescent="0.3">
      <c r="A2" s="144"/>
      <c r="B2" s="144"/>
      <c r="C2" s="144"/>
      <c r="D2" s="144" t="s">
        <v>395</v>
      </c>
      <c r="E2" s="144"/>
      <c r="F2" s="144"/>
      <c r="G2" s="144"/>
      <c r="H2" s="144"/>
    </row>
    <row r="3" spans="1:8" ht="15.6" x14ac:dyDescent="0.3">
      <c r="A3" s="144" t="s">
        <v>584</v>
      </c>
      <c r="B3" s="144"/>
      <c r="C3" s="144"/>
      <c r="D3" s="144"/>
      <c r="E3" s="149" t="s">
        <v>611</v>
      </c>
      <c r="F3" s="144"/>
      <c r="G3" s="144"/>
      <c r="H3" s="144"/>
    </row>
    <row r="4" spans="1:8" ht="15.6" x14ac:dyDescent="0.3">
      <c r="A4" s="148" t="s">
        <v>397</v>
      </c>
      <c r="B4" s="148"/>
      <c r="C4" s="156" t="s">
        <v>397</v>
      </c>
      <c r="D4" s="156" t="s">
        <v>397</v>
      </c>
      <c r="E4" s="156" t="s">
        <v>397</v>
      </c>
      <c r="F4" s="156" t="s">
        <v>397</v>
      </c>
      <c r="G4" s="156" t="s">
        <v>397</v>
      </c>
      <c r="H4" s="156" t="s">
        <v>397</v>
      </c>
    </row>
    <row r="5" spans="1:8" ht="15.6" x14ac:dyDescent="0.3">
      <c r="A5" s="144" t="s">
        <v>398</v>
      </c>
      <c r="B5" s="144"/>
      <c r="C5" s="158"/>
      <c r="D5" s="146" t="s">
        <v>185</v>
      </c>
      <c r="E5" s="146" t="s">
        <v>185</v>
      </c>
      <c r="F5" s="146" t="s">
        <v>399</v>
      </c>
      <c r="G5" s="146" t="s">
        <v>185</v>
      </c>
      <c r="H5" s="146" t="s">
        <v>400</v>
      </c>
    </row>
    <row r="6" spans="1:8" ht="15.6" x14ac:dyDescent="0.3">
      <c r="A6" s="144"/>
      <c r="B6" s="144"/>
      <c r="C6" s="158"/>
      <c r="D6" s="146" t="s">
        <v>401</v>
      </c>
      <c r="E6" s="146" t="s">
        <v>402</v>
      </c>
      <c r="F6" s="146" t="s">
        <v>402</v>
      </c>
      <c r="G6" s="146" t="s">
        <v>403</v>
      </c>
      <c r="H6" s="146" t="s">
        <v>404</v>
      </c>
    </row>
    <row r="7" spans="1:8" ht="15.6" x14ac:dyDescent="0.3">
      <c r="A7" s="144"/>
      <c r="B7" s="144"/>
      <c r="C7" s="158"/>
      <c r="D7" s="146" t="s">
        <v>405</v>
      </c>
      <c r="E7" s="146" t="s">
        <v>406</v>
      </c>
      <c r="F7" s="144"/>
      <c r="G7" s="146" t="s">
        <v>406</v>
      </c>
      <c r="H7" s="146" t="s">
        <v>407</v>
      </c>
    </row>
    <row r="8" spans="1:8" ht="15.6" x14ac:dyDescent="0.3">
      <c r="A8" s="148" t="s">
        <v>397</v>
      </c>
      <c r="B8" s="148"/>
      <c r="C8" s="156" t="s">
        <v>397</v>
      </c>
      <c r="D8" s="156" t="s">
        <v>397</v>
      </c>
      <c r="E8" s="156" t="s">
        <v>397</v>
      </c>
      <c r="F8" s="156" t="s">
        <v>397</v>
      </c>
      <c r="G8" s="156" t="s">
        <v>397</v>
      </c>
      <c r="H8" s="156" t="s">
        <v>397</v>
      </c>
    </row>
    <row r="9" spans="1:8" ht="15.6" x14ac:dyDescent="0.3">
      <c r="A9" s="144" t="s">
        <v>408</v>
      </c>
      <c r="B9" s="230" t="str">
        <f>C9</f>
        <v>00</v>
      </c>
      <c r="C9" s="224" t="s">
        <v>409</v>
      </c>
      <c r="D9" s="144">
        <v>0</v>
      </c>
      <c r="E9" s="144">
        <v>0</v>
      </c>
      <c r="F9" s="144">
        <v>0</v>
      </c>
      <c r="G9" s="144">
        <v>0</v>
      </c>
      <c r="H9" s="144">
        <v>0</v>
      </c>
    </row>
    <row r="10" spans="1:8" ht="15.6" x14ac:dyDescent="0.3">
      <c r="A10" s="144" t="s">
        <v>410</v>
      </c>
      <c r="B10" s="230" t="str">
        <f t="shared" ref="B10:B73" si="0">C10</f>
        <v>0202</v>
      </c>
      <c r="C10" s="161" t="s">
        <v>612</v>
      </c>
      <c r="D10" s="144">
        <v>11053.46</v>
      </c>
      <c r="E10" s="144">
        <v>0</v>
      </c>
      <c r="F10" s="144">
        <v>11053.46</v>
      </c>
      <c r="G10" s="144">
        <v>0</v>
      </c>
      <c r="H10" s="144">
        <v>11053.46</v>
      </c>
    </row>
    <row r="11" spans="1:8" ht="15.6" x14ac:dyDescent="0.3">
      <c r="A11" s="144" t="s">
        <v>413</v>
      </c>
      <c r="B11" s="230" t="str">
        <f t="shared" si="0"/>
        <v>0303</v>
      </c>
      <c r="C11" s="161" t="s">
        <v>613</v>
      </c>
      <c r="D11" s="144">
        <v>0</v>
      </c>
      <c r="E11" s="144">
        <v>0</v>
      </c>
      <c r="F11" s="144">
        <v>0</v>
      </c>
      <c r="G11" s="144">
        <v>0</v>
      </c>
      <c r="H11" s="144">
        <v>0</v>
      </c>
    </row>
    <row r="12" spans="1:8" ht="15.6" x14ac:dyDescent="0.3">
      <c r="A12" s="144" t="s">
        <v>415</v>
      </c>
      <c r="B12" s="230" t="str">
        <f t="shared" si="0"/>
        <v>0412</v>
      </c>
      <c r="C12" s="161" t="s">
        <v>614</v>
      </c>
      <c r="D12" s="144">
        <v>0</v>
      </c>
      <c r="E12" s="144">
        <v>0</v>
      </c>
      <c r="F12" s="144">
        <v>0</v>
      </c>
      <c r="G12" s="144">
        <v>0</v>
      </c>
      <c r="H12" s="144">
        <v>0</v>
      </c>
    </row>
    <row r="13" spans="1:8" ht="15.6" x14ac:dyDescent="0.3">
      <c r="A13" s="144" t="s">
        <v>417</v>
      </c>
      <c r="B13" s="230" t="str">
        <f t="shared" si="0"/>
        <v>0521</v>
      </c>
      <c r="C13" s="147" t="s">
        <v>615</v>
      </c>
      <c r="D13" s="144">
        <v>0</v>
      </c>
      <c r="E13" s="144">
        <v>0</v>
      </c>
      <c r="F13" s="144">
        <v>0</v>
      </c>
      <c r="G13" s="144">
        <v>0</v>
      </c>
      <c r="H13" s="144">
        <v>0</v>
      </c>
    </row>
    <row r="14" spans="1:8" ht="15.6" x14ac:dyDescent="0.3">
      <c r="A14" s="144" t="s">
        <v>419</v>
      </c>
      <c r="B14" s="230" t="str">
        <f t="shared" si="0"/>
        <v>0603</v>
      </c>
      <c r="C14" s="161" t="s">
        <v>616</v>
      </c>
      <c r="D14" s="144">
        <v>0</v>
      </c>
      <c r="E14" s="144">
        <v>0</v>
      </c>
      <c r="F14" s="144">
        <v>0</v>
      </c>
      <c r="G14" s="144">
        <v>0</v>
      </c>
      <c r="H14" s="144">
        <v>0</v>
      </c>
    </row>
    <row r="15" spans="1:8" ht="15.6" x14ac:dyDescent="0.3">
      <c r="A15" s="144" t="s">
        <v>421</v>
      </c>
      <c r="B15" s="230" t="str">
        <f t="shared" si="0"/>
        <v>0721</v>
      </c>
      <c r="C15" s="147" t="s">
        <v>617</v>
      </c>
      <c r="D15" s="144">
        <v>0</v>
      </c>
      <c r="E15" s="144">
        <v>0</v>
      </c>
      <c r="F15" s="144">
        <v>0</v>
      </c>
      <c r="G15" s="144">
        <v>0</v>
      </c>
      <c r="H15" s="144">
        <v>0</v>
      </c>
    </row>
    <row r="16" spans="1:8" ht="15.6" x14ac:dyDescent="0.3">
      <c r="A16" s="144" t="s">
        <v>423</v>
      </c>
      <c r="B16" s="230" t="str">
        <f t="shared" si="0"/>
        <v>0803</v>
      </c>
      <c r="C16" s="147" t="s">
        <v>618</v>
      </c>
      <c r="D16" s="144">
        <v>0</v>
      </c>
      <c r="E16" s="144">
        <v>0</v>
      </c>
      <c r="F16" s="144">
        <v>0</v>
      </c>
      <c r="G16" s="144">
        <v>0</v>
      </c>
      <c r="H16" s="144">
        <v>0</v>
      </c>
    </row>
    <row r="17" spans="1:8" ht="15.6" x14ac:dyDescent="0.3">
      <c r="A17" s="144" t="s">
        <v>605</v>
      </c>
      <c r="B17" s="230" t="str">
        <f t="shared" si="0"/>
        <v>1012</v>
      </c>
      <c r="C17" s="147" t="s">
        <v>619</v>
      </c>
      <c r="D17" s="144">
        <v>0</v>
      </c>
      <c r="E17" s="144">
        <v>0</v>
      </c>
      <c r="F17" s="144">
        <v>0</v>
      </c>
      <c r="G17" s="144">
        <v>0</v>
      </c>
      <c r="H17" s="144">
        <v>0</v>
      </c>
    </row>
    <row r="18" spans="1:8" ht="15.6" x14ac:dyDescent="0.3">
      <c r="A18" s="144" t="s">
        <v>429</v>
      </c>
      <c r="B18" s="230" t="str">
        <f t="shared" si="0"/>
        <v>1206</v>
      </c>
      <c r="C18" s="161" t="s">
        <v>620</v>
      </c>
      <c r="D18" s="144">
        <v>1981.8100000000002</v>
      </c>
      <c r="E18" s="144">
        <v>0</v>
      </c>
      <c r="F18" s="144">
        <v>1981.8100000000002</v>
      </c>
      <c r="G18" s="144">
        <v>0</v>
      </c>
      <c r="H18" s="144">
        <v>1981.8100000000002</v>
      </c>
    </row>
    <row r="19" spans="1:8" ht="15.6" x14ac:dyDescent="0.3">
      <c r="A19" s="144" t="s">
        <v>432</v>
      </c>
      <c r="B19" s="230" t="str">
        <f t="shared" si="0"/>
        <v>1312</v>
      </c>
      <c r="C19" s="161" t="s">
        <v>621</v>
      </c>
      <c r="D19" s="144">
        <v>664.02</v>
      </c>
      <c r="E19" s="144">
        <v>0</v>
      </c>
      <c r="F19" s="144">
        <v>664.02</v>
      </c>
      <c r="G19" s="144">
        <v>0</v>
      </c>
      <c r="H19" s="144">
        <v>664.02</v>
      </c>
    </row>
    <row r="20" spans="1:8" ht="15.6" x14ac:dyDescent="0.3">
      <c r="A20" s="144" t="s">
        <v>21</v>
      </c>
      <c r="B20" s="230" t="str">
        <f t="shared" si="0"/>
        <v>1524</v>
      </c>
      <c r="C20" s="161" t="s">
        <v>622</v>
      </c>
      <c r="D20" s="144">
        <v>7420</v>
      </c>
      <c r="E20" s="144">
        <v>0</v>
      </c>
      <c r="F20" s="144">
        <v>7420</v>
      </c>
      <c r="G20" s="144">
        <v>0</v>
      </c>
      <c r="H20" s="144">
        <v>7420</v>
      </c>
    </row>
    <row r="21" spans="1:8" ht="15.6" x14ac:dyDescent="0.3">
      <c r="A21" s="144" t="s">
        <v>284</v>
      </c>
      <c r="B21" s="230" t="str">
        <f t="shared" si="0"/>
        <v>1625</v>
      </c>
      <c r="C21" s="147" t="s">
        <v>623</v>
      </c>
      <c r="D21" s="144">
        <v>0</v>
      </c>
      <c r="E21" s="144">
        <v>0</v>
      </c>
      <c r="F21" s="144">
        <v>0</v>
      </c>
      <c r="G21" s="144">
        <v>0</v>
      </c>
      <c r="H21" s="144">
        <v>0</v>
      </c>
    </row>
    <row r="22" spans="1:8" ht="15.6" x14ac:dyDescent="0.3">
      <c r="A22" s="147" t="s">
        <v>436</v>
      </c>
      <c r="B22" s="230" t="str">
        <f t="shared" si="0"/>
        <v>1712</v>
      </c>
      <c r="C22" s="147" t="s">
        <v>624</v>
      </c>
      <c r="D22" s="144">
        <v>0</v>
      </c>
      <c r="E22" s="144">
        <v>0</v>
      </c>
      <c r="F22" s="144">
        <v>0</v>
      </c>
      <c r="G22" s="144">
        <v>0</v>
      </c>
      <c r="H22" s="144">
        <v>0</v>
      </c>
    </row>
    <row r="23" spans="1:8" ht="15.6" x14ac:dyDescent="0.3">
      <c r="A23" s="147" t="s">
        <v>438</v>
      </c>
      <c r="B23" s="230" t="str">
        <f t="shared" si="0"/>
        <v>1841</v>
      </c>
      <c r="C23" s="147" t="s">
        <v>439</v>
      </c>
      <c r="D23" s="144">
        <v>0</v>
      </c>
      <c r="E23" s="144">
        <v>0</v>
      </c>
      <c r="F23" s="144">
        <v>0</v>
      </c>
      <c r="G23" s="144">
        <v>0</v>
      </c>
      <c r="H23" s="144">
        <v>0</v>
      </c>
    </row>
    <row r="24" spans="1:8" ht="15.6" x14ac:dyDescent="0.3">
      <c r="A24" s="144" t="s">
        <v>440</v>
      </c>
      <c r="B24" s="230" t="str">
        <f t="shared" si="0"/>
        <v>2024</v>
      </c>
      <c r="C24" s="147" t="s">
        <v>625</v>
      </c>
      <c r="D24" s="144">
        <v>0</v>
      </c>
      <c r="E24" s="144">
        <v>0</v>
      </c>
      <c r="F24" s="144">
        <v>0</v>
      </c>
      <c r="G24" s="144">
        <v>0</v>
      </c>
      <c r="H24" s="144">
        <v>0</v>
      </c>
    </row>
    <row r="25" spans="1:8" ht="15.6" x14ac:dyDescent="0.3">
      <c r="A25" s="144" t="s">
        <v>442</v>
      </c>
      <c r="B25" s="230" t="str">
        <f t="shared" si="0"/>
        <v>2124</v>
      </c>
      <c r="C25" s="147" t="s">
        <v>626</v>
      </c>
      <c r="D25" s="144">
        <v>0</v>
      </c>
      <c r="E25" s="144">
        <v>0</v>
      </c>
      <c r="F25" s="144">
        <v>0</v>
      </c>
      <c r="G25" s="144">
        <v>0</v>
      </c>
      <c r="H25" s="144">
        <v>0</v>
      </c>
    </row>
    <row r="26" spans="1:8" ht="15.6" x14ac:dyDescent="0.3">
      <c r="A26" s="144" t="s">
        <v>444</v>
      </c>
      <c r="B26" s="230" t="str">
        <f t="shared" si="0"/>
        <v>2225</v>
      </c>
      <c r="C26" s="147" t="s">
        <v>627</v>
      </c>
      <c r="D26" s="144">
        <v>50512.88</v>
      </c>
      <c r="E26" s="144">
        <v>0</v>
      </c>
      <c r="F26" s="144">
        <v>50512.88</v>
      </c>
      <c r="G26" s="144">
        <v>0</v>
      </c>
      <c r="H26" s="144">
        <v>50512.88</v>
      </c>
    </row>
    <row r="27" spans="1:8" ht="15.6" x14ac:dyDescent="0.3">
      <c r="A27" s="144" t="s">
        <v>446</v>
      </c>
      <c r="B27" s="230" t="str">
        <f t="shared" si="0"/>
        <v>2325</v>
      </c>
      <c r="C27" s="147" t="s">
        <v>628</v>
      </c>
      <c r="D27" s="144">
        <v>11963.199999999999</v>
      </c>
      <c r="E27" s="144">
        <v>0</v>
      </c>
      <c r="F27" s="144">
        <v>11963.199999999999</v>
      </c>
      <c r="G27" s="144">
        <v>0</v>
      </c>
      <c r="H27" s="144">
        <v>11963.199999999999</v>
      </c>
    </row>
    <row r="28" spans="1:8" ht="15.6" x14ac:dyDescent="0.3">
      <c r="A28" s="144" t="s">
        <v>448</v>
      </c>
      <c r="B28" s="230" t="str">
        <f t="shared" si="0"/>
        <v>2425</v>
      </c>
      <c r="C28" s="147" t="s">
        <v>629</v>
      </c>
      <c r="D28" s="144">
        <v>0</v>
      </c>
      <c r="E28" s="144">
        <v>0</v>
      </c>
      <c r="F28" s="144">
        <v>0</v>
      </c>
      <c r="G28" s="144">
        <v>0</v>
      </c>
      <c r="H28" s="144">
        <v>0</v>
      </c>
    </row>
    <row r="29" spans="1:8" ht="15.6" x14ac:dyDescent="0.3">
      <c r="A29" s="144" t="s">
        <v>450</v>
      </c>
      <c r="B29" s="230" t="str">
        <f t="shared" si="0"/>
        <v>2504</v>
      </c>
      <c r="C29" s="161" t="s">
        <v>630</v>
      </c>
      <c r="D29" s="144">
        <v>0</v>
      </c>
      <c r="E29" s="144">
        <v>0</v>
      </c>
      <c r="F29" s="144">
        <v>0</v>
      </c>
      <c r="G29" s="144">
        <v>0</v>
      </c>
      <c r="H29" s="144">
        <v>0</v>
      </c>
    </row>
    <row r="30" spans="1:8" ht="15.6" x14ac:dyDescent="0.3">
      <c r="A30" s="144" t="s">
        <v>452</v>
      </c>
      <c r="B30" s="230" t="str">
        <f t="shared" si="0"/>
        <v>2604</v>
      </c>
      <c r="C30" s="161" t="s">
        <v>631</v>
      </c>
      <c r="D30" s="144">
        <v>0</v>
      </c>
      <c r="E30" s="144">
        <v>0</v>
      </c>
      <c r="F30" s="144">
        <v>0</v>
      </c>
      <c r="G30" s="144">
        <v>0</v>
      </c>
      <c r="H30" s="144">
        <v>0</v>
      </c>
    </row>
    <row r="31" spans="1:8" ht="15.6" x14ac:dyDescent="0.3">
      <c r="A31" s="144" t="s">
        <v>454</v>
      </c>
      <c r="B31" s="230" t="str">
        <f t="shared" si="0"/>
        <v>2704</v>
      </c>
      <c r="C31" s="147" t="s">
        <v>632</v>
      </c>
      <c r="D31" s="144">
        <v>0</v>
      </c>
      <c r="E31" s="144">
        <v>0</v>
      </c>
      <c r="F31" s="144">
        <v>0</v>
      </c>
      <c r="G31" s="144">
        <v>0</v>
      </c>
      <c r="H31" s="144">
        <v>0</v>
      </c>
    </row>
    <row r="32" spans="1:8" ht="15.6" x14ac:dyDescent="0.3">
      <c r="A32" s="144" t="s">
        <v>456</v>
      </c>
      <c r="B32" s="230" t="str">
        <f t="shared" si="0"/>
        <v>2824</v>
      </c>
      <c r="C32" s="147" t="s">
        <v>633</v>
      </c>
      <c r="D32" s="144">
        <v>0</v>
      </c>
      <c r="E32" s="144">
        <v>0</v>
      </c>
      <c r="F32" s="144">
        <v>0</v>
      </c>
      <c r="G32" s="144">
        <v>0</v>
      </c>
      <c r="H32" s="144">
        <v>0</v>
      </c>
    </row>
    <row r="33" spans="1:8" ht="15.6" x14ac:dyDescent="0.3">
      <c r="A33" s="144" t="s">
        <v>458</v>
      </c>
      <c r="B33" s="230" t="str">
        <f t="shared" si="0"/>
        <v>2925</v>
      </c>
      <c r="C33" s="161" t="s">
        <v>634</v>
      </c>
      <c r="D33" s="144">
        <v>0</v>
      </c>
      <c r="E33" s="144">
        <v>0</v>
      </c>
      <c r="F33" s="144">
        <v>0</v>
      </c>
      <c r="G33" s="144">
        <v>0</v>
      </c>
      <c r="H33" s="144">
        <v>0</v>
      </c>
    </row>
    <row r="34" spans="1:8" ht="15.6" x14ac:dyDescent="0.3">
      <c r="A34" s="144" t="s">
        <v>460</v>
      </c>
      <c r="B34" s="230" t="str">
        <f t="shared" si="0"/>
        <v>3025</v>
      </c>
      <c r="C34" s="161" t="s">
        <v>635</v>
      </c>
      <c r="D34" s="144">
        <v>16069.01</v>
      </c>
      <c r="E34" s="144">
        <v>0</v>
      </c>
      <c r="F34" s="144">
        <v>16069.01</v>
      </c>
      <c r="G34" s="144">
        <v>0</v>
      </c>
      <c r="H34" s="144">
        <v>16069.01</v>
      </c>
    </row>
    <row r="35" spans="1:8" ht="15.6" x14ac:dyDescent="0.3">
      <c r="A35" s="144" t="s">
        <v>462</v>
      </c>
      <c r="B35" s="230" t="str">
        <f t="shared" si="0"/>
        <v>3225</v>
      </c>
      <c r="C35" s="147" t="s">
        <v>636</v>
      </c>
      <c r="D35" s="144">
        <v>4673.5499999999993</v>
      </c>
      <c r="E35" s="144">
        <v>0</v>
      </c>
      <c r="F35" s="144">
        <v>4673.5499999999993</v>
      </c>
      <c r="G35" s="144">
        <v>0</v>
      </c>
      <c r="H35" s="144">
        <v>4673.5499999999993</v>
      </c>
    </row>
    <row r="36" spans="1:8" ht="15.6" x14ac:dyDescent="0.3">
      <c r="A36" s="144" t="s">
        <v>464</v>
      </c>
      <c r="B36" s="230" t="str">
        <f t="shared" si="0"/>
        <v>3304</v>
      </c>
      <c r="C36" s="161" t="s">
        <v>637</v>
      </c>
      <c r="D36" s="144">
        <v>0</v>
      </c>
      <c r="E36" s="144">
        <v>0</v>
      </c>
      <c r="F36" s="144">
        <v>0</v>
      </c>
      <c r="G36" s="144">
        <v>0</v>
      </c>
      <c r="H36" s="144">
        <v>0</v>
      </c>
    </row>
    <row r="37" spans="1:8" ht="15.6" x14ac:dyDescent="0.3">
      <c r="A37" s="144" t="s">
        <v>466</v>
      </c>
      <c r="B37" s="230" t="str">
        <f t="shared" si="0"/>
        <v>3425</v>
      </c>
      <c r="C37" s="147" t="s">
        <v>638</v>
      </c>
      <c r="D37" s="144">
        <v>0</v>
      </c>
      <c r="E37" s="144">
        <v>0</v>
      </c>
      <c r="F37" s="144">
        <v>0</v>
      </c>
      <c r="G37" s="144">
        <v>0</v>
      </c>
      <c r="H37" s="144">
        <v>0</v>
      </c>
    </row>
    <row r="38" spans="1:8" ht="15.6" x14ac:dyDescent="0.3">
      <c r="A38" s="144" t="s">
        <v>468</v>
      </c>
      <c r="B38" s="230" t="str">
        <f t="shared" si="0"/>
        <v>3525</v>
      </c>
      <c r="C38" s="147" t="s">
        <v>639</v>
      </c>
      <c r="D38" s="144">
        <v>20.68</v>
      </c>
      <c r="E38" s="144">
        <v>0</v>
      </c>
      <c r="F38" s="144">
        <v>20.68</v>
      </c>
      <c r="G38" s="144">
        <v>0</v>
      </c>
      <c r="H38" s="144">
        <v>20.68</v>
      </c>
    </row>
    <row r="39" spans="1:8" ht="15.6" x14ac:dyDescent="0.3">
      <c r="A39" s="144" t="s">
        <v>470</v>
      </c>
      <c r="B39" s="230" t="str">
        <f t="shared" si="0"/>
        <v>3614</v>
      </c>
      <c r="C39" s="147" t="s">
        <v>640</v>
      </c>
      <c r="D39" s="144">
        <v>0</v>
      </c>
      <c r="E39" s="144">
        <v>0</v>
      </c>
      <c r="F39" s="144">
        <v>0</v>
      </c>
      <c r="G39" s="144">
        <v>0</v>
      </c>
      <c r="H39" s="144">
        <v>0</v>
      </c>
    </row>
    <row r="40" spans="1:8" ht="15.6" x14ac:dyDescent="0.3">
      <c r="A40" s="144" t="s">
        <v>472</v>
      </c>
      <c r="B40" s="230" t="str">
        <f t="shared" si="0"/>
        <v>3725</v>
      </c>
      <c r="C40" s="147" t="s">
        <v>641</v>
      </c>
      <c r="D40" s="144">
        <v>0</v>
      </c>
      <c r="E40" s="144">
        <v>0</v>
      </c>
      <c r="F40" s="144">
        <v>0</v>
      </c>
      <c r="G40" s="144">
        <v>0</v>
      </c>
      <c r="H40" s="144">
        <v>0</v>
      </c>
    </row>
    <row r="41" spans="1:8" ht="15.6" x14ac:dyDescent="0.3">
      <c r="A41" s="144" t="s">
        <v>474</v>
      </c>
      <c r="B41" s="230" t="str">
        <f t="shared" si="0"/>
        <v>3813</v>
      </c>
      <c r="C41" s="147" t="s">
        <v>642</v>
      </c>
      <c r="D41" s="144">
        <v>0</v>
      </c>
      <c r="E41" s="144">
        <v>0</v>
      </c>
      <c r="F41" s="144">
        <v>0</v>
      </c>
      <c r="G41" s="144">
        <v>0</v>
      </c>
      <c r="H41" s="144">
        <v>0</v>
      </c>
    </row>
    <row r="42" spans="1:8" ht="15.6" x14ac:dyDescent="0.3">
      <c r="A42" s="144" t="s">
        <v>476</v>
      </c>
      <c r="B42" s="230" t="str">
        <f t="shared" si="0"/>
        <v>3925</v>
      </c>
      <c r="C42" s="147" t="s">
        <v>643</v>
      </c>
      <c r="D42" s="144">
        <v>0</v>
      </c>
      <c r="E42" s="144">
        <v>0</v>
      </c>
      <c r="F42" s="144">
        <v>0</v>
      </c>
      <c r="G42" s="144">
        <v>0</v>
      </c>
      <c r="H42" s="144">
        <v>0</v>
      </c>
    </row>
    <row r="43" spans="1:8" ht="15.6" x14ac:dyDescent="0.3">
      <c r="A43" s="144" t="s">
        <v>478</v>
      </c>
      <c r="B43" s="230" t="str">
        <f t="shared" si="0"/>
        <v>4019</v>
      </c>
      <c r="C43" s="147" t="s">
        <v>644</v>
      </c>
      <c r="D43" s="144">
        <v>4263.58</v>
      </c>
      <c r="E43" s="144">
        <v>0</v>
      </c>
      <c r="F43" s="144">
        <v>4263.58</v>
      </c>
      <c r="G43" s="144">
        <v>0</v>
      </c>
      <c r="H43" s="144">
        <v>4263.58</v>
      </c>
    </row>
    <row r="44" spans="1:8" ht="15.6" x14ac:dyDescent="0.3">
      <c r="A44" s="144" t="s">
        <v>481</v>
      </c>
      <c r="B44" s="230" t="str">
        <f t="shared" si="0"/>
        <v>4125</v>
      </c>
      <c r="C44" s="161" t="s">
        <v>484</v>
      </c>
      <c r="D44" s="144">
        <v>65673.91</v>
      </c>
      <c r="E44" s="144">
        <v>0</v>
      </c>
      <c r="F44" s="144">
        <v>65673.91</v>
      </c>
      <c r="G44" s="144">
        <v>0</v>
      </c>
      <c r="H44" s="144">
        <v>65673.91</v>
      </c>
    </row>
    <row r="45" spans="1:8" ht="15.6" x14ac:dyDescent="0.3">
      <c r="A45" s="144" t="s">
        <v>481</v>
      </c>
      <c r="B45" s="230" t="str">
        <f t="shared" si="0"/>
        <v>4101A</v>
      </c>
      <c r="C45" s="161" t="s">
        <v>645</v>
      </c>
      <c r="D45" s="144">
        <v>0</v>
      </c>
      <c r="E45" s="144">
        <v>0</v>
      </c>
      <c r="F45" s="144">
        <v>0</v>
      </c>
      <c r="G45" s="144">
        <v>0</v>
      </c>
      <c r="H45" s="144">
        <v>0</v>
      </c>
    </row>
    <row r="46" spans="1:8" ht="15.6" x14ac:dyDescent="0.3">
      <c r="A46" s="144" t="s">
        <v>485</v>
      </c>
      <c r="B46" s="230" t="str">
        <f t="shared" si="0"/>
        <v>4212</v>
      </c>
      <c r="C46" s="161" t="s">
        <v>646</v>
      </c>
      <c r="D46" s="144">
        <v>2229.27</v>
      </c>
      <c r="E46" s="144">
        <v>0</v>
      </c>
      <c r="F46" s="144">
        <v>2229.27</v>
      </c>
      <c r="G46" s="144">
        <v>0</v>
      </c>
      <c r="H46" s="144">
        <v>2229.27</v>
      </c>
    </row>
    <row r="47" spans="1:8" ht="15.6" x14ac:dyDescent="0.3">
      <c r="A47" s="144" t="s">
        <v>248</v>
      </c>
      <c r="B47" s="230" t="str">
        <f t="shared" si="0"/>
        <v>4312</v>
      </c>
      <c r="C47" s="161" t="s">
        <v>647</v>
      </c>
      <c r="D47" s="144">
        <v>80608.3</v>
      </c>
      <c r="E47" s="144">
        <v>0</v>
      </c>
      <c r="F47" s="144">
        <v>80608.3</v>
      </c>
      <c r="G47" s="144">
        <v>0</v>
      </c>
      <c r="H47" s="144">
        <v>80608.3</v>
      </c>
    </row>
    <row r="48" spans="1:8" ht="15.6" x14ac:dyDescent="0.3">
      <c r="A48" s="144" t="s">
        <v>248</v>
      </c>
      <c r="B48" s="230" t="str">
        <f t="shared" si="0"/>
        <v>4301A</v>
      </c>
      <c r="C48" s="161" t="s">
        <v>648</v>
      </c>
      <c r="D48" s="144">
        <v>0</v>
      </c>
      <c r="E48" s="144">
        <v>0</v>
      </c>
      <c r="F48" s="144">
        <v>0</v>
      </c>
      <c r="G48" s="144">
        <v>0</v>
      </c>
      <c r="H48" s="144">
        <v>0</v>
      </c>
    </row>
    <row r="49" spans="1:8" ht="15.6" x14ac:dyDescent="0.3">
      <c r="A49" s="144" t="s">
        <v>489</v>
      </c>
      <c r="B49" s="230" t="str">
        <f t="shared" si="0"/>
        <v>4411</v>
      </c>
      <c r="C49" s="161" t="s">
        <v>649</v>
      </c>
      <c r="D49" s="144">
        <v>0</v>
      </c>
      <c r="E49" s="144">
        <v>0</v>
      </c>
      <c r="F49" s="144">
        <v>0</v>
      </c>
      <c r="G49" s="144">
        <v>0</v>
      </c>
      <c r="H49" s="144">
        <v>0</v>
      </c>
    </row>
    <row r="50" spans="1:8" ht="15.6" x14ac:dyDescent="0.3">
      <c r="A50" s="144" t="s">
        <v>491</v>
      </c>
      <c r="B50" s="230" t="str">
        <f t="shared" si="0"/>
        <v>4512</v>
      </c>
      <c r="C50" s="161" t="s">
        <v>650</v>
      </c>
      <c r="D50" s="144">
        <v>0</v>
      </c>
      <c r="E50" s="144">
        <v>0</v>
      </c>
      <c r="F50" s="144">
        <v>0</v>
      </c>
      <c r="G50" s="144">
        <v>0</v>
      </c>
      <c r="H50" s="144">
        <v>0</v>
      </c>
    </row>
    <row r="51" spans="1:8" ht="15.6" x14ac:dyDescent="0.3">
      <c r="A51" s="144" t="s">
        <v>493</v>
      </c>
      <c r="B51" s="230" t="str">
        <f t="shared" si="0"/>
        <v>4619</v>
      </c>
      <c r="C51" s="161" t="s">
        <v>651</v>
      </c>
      <c r="D51" s="144">
        <v>1555.1999999999998</v>
      </c>
      <c r="E51" s="144">
        <v>0</v>
      </c>
      <c r="F51" s="144">
        <v>1555.1999999999998</v>
      </c>
      <c r="G51" s="144">
        <v>0</v>
      </c>
      <c r="H51" s="144">
        <v>1555.1999999999998</v>
      </c>
    </row>
    <row r="52" spans="1:8" ht="15.6" x14ac:dyDescent="0.3">
      <c r="A52" s="144" t="s">
        <v>495</v>
      </c>
      <c r="B52" s="230" t="str">
        <f t="shared" si="0"/>
        <v>4714</v>
      </c>
      <c r="C52" s="161" t="s">
        <v>652</v>
      </c>
      <c r="D52" s="144">
        <v>0</v>
      </c>
      <c r="E52" s="144">
        <v>0</v>
      </c>
      <c r="F52" s="144">
        <v>0</v>
      </c>
      <c r="G52" s="144">
        <v>0</v>
      </c>
      <c r="H52" s="144">
        <v>0</v>
      </c>
    </row>
    <row r="53" spans="1:8" ht="15.6" x14ac:dyDescent="0.3">
      <c r="A53" s="144" t="s">
        <v>497</v>
      </c>
      <c r="B53" s="230" t="str">
        <f t="shared" si="0"/>
        <v>4818</v>
      </c>
      <c r="C53" s="161" t="s">
        <v>653</v>
      </c>
      <c r="D53" s="144">
        <v>16185.68</v>
      </c>
      <c r="E53" s="144">
        <v>0</v>
      </c>
      <c r="F53" s="144">
        <v>16185.68</v>
      </c>
      <c r="G53" s="144">
        <v>0</v>
      </c>
      <c r="H53" s="144">
        <v>16185.68</v>
      </c>
    </row>
    <row r="54" spans="1:8" ht="15.6" x14ac:dyDescent="0.3">
      <c r="A54" s="144" t="s">
        <v>499</v>
      </c>
      <c r="B54" s="230" t="str">
        <f t="shared" si="0"/>
        <v>4925</v>
      </c>
      <c r="C54" s="161" t="s">
        <v>654</v>
      </c>
      <c r="D54" s="144">
        <v>0</v>
      </c>
      <c r="E54" s="144">
        <v>0</v>
      </c>
      <c r="F54" s="144">
        <v>0</v>
      </c>
      <c r="G54" s="144">
        <v>0</v>
      </c>
      <c r="H54" s="144">
        <v>0</v>
      </c>
    </row>
    <row r="55" spans="1:8" ht="15.6" x14ac:dyDescent="0.3">
      <c r="A55" s="144" t="s">
        <v>501</v>
      </c>
      <c r="B55" s="230" t="str">
        <f t="shared" si="0"/>
        <v>5021</v>
      </c>
      <c r="C55" s="161" t="s">
        <v>655</v>
      </c>
      <c r="D55" s="144">
        <v>1083</v>
      </c>
      <c r="E55" s="144">
        <v>0</v>
      </c>
      <c r="F55" s="144">
        <v>1083</v>
      </c>
      <c r="G55" s="144">
        <v>0</v>
      </c>
      <c r="H55" s="144">
        <v>1083</v>
      </c>
    </row>
    <row r="56" spans="1:8" ht="15.6" x14ac:dyDescent="0.3">
      <c r="A56" s="144" t="s">
        <v>503</v>
      </c>
      <c r="B56" s="230" t="str">
        <f t="shared" si="0"/>
        <v>5119</v>
      </c>
      <c r="C56" s="161" t="s">
        <v>656</v>
      </c>
      <c r="D56" s="144">
        <v>114654.60999999999</v>
      </c>
      <c r="E56" s="144">
        <v>0</v>
      </c>
      <c r="F56" s="144">
        <v>114654.60999999999</v>
      </c>
      <c r="G56" s="144">
        <v>0</v>
      </c>
      <c r="H56" s="144">
        <v>114654.60999999999</v>
      </c>
    </row>
    <row r="57" spans="1:8" ht="15.6" x14ac:dyDescent="0.3">
      <c r="A57" s="144" t="s">
        <v>505</v>
      </c>
      <c r="B57" s="230" t="str">
        <f t="shared" si="0"/>
        <v>5221</v>
      </c>
      <c r="C57" s="161" t="s">
        <v>657</v>
      </c>
      <c r="D57" s="144">
        <v>0</v>
      </c>
      <c r="E57" s="144">
        <v>0</v>
      </c>
      <c r="F57" s="144">
        <v>0</v>
      </c>
      <c r="G57" s="144">
        <v>0</v>
      </c>
      <c r="H57" s="144">
        <v>0</v>
      </c>
    </row>
    <row r="58" spans="1:8" ht="15.6" x14ac:dyDescent="0.3">
      <c r="A58" s="144" t="s">
        <v>507</v>
      </c>
      <c r="B58" s="230" t="str">
        <f t="shared" si="0"/>
        <v>5321</v>
      </c>
      <c r="C58" s="161" t="s">
        <v>658</v>
      </c>
      <c r="D58" s="144">
        <v>5075.7700000000004</v>
      </c>
      <c r="E58" s="144">
        <v>0</v>
      </c>
      <c r="F58" s="144">
        <v>5075.7700000000004</v>
      </c>
      <c r="G58" s="144">
        <v>0</v>
      </c>
      <c r="H58" s="144">
        <v>5075.7700000000004</v>
      </c>
    </row>
    <row r="59" spans="1:8" ht="15.6" x14ac:dyDescent="0.3">
      <c r="A59" s="144" t="s">
        <v>270</v>
      </c>
      <c r="B59" s="230" t="str">
        <f t="shared" si="0"/>
        <v>5411</v>
      </c>
      <c r="C59" s="161" t="s">
        <v>659</v>
      </c>
      <c r="D59" s="144">
        <v>116.28</v>
      </c>
      <c r="E59" s="144">
        <v>0</v>
      </c>
      <c r="F59" s="144">
        <v>116.28</v>
      </c>
      <c r="G59" s="144">
        <v>0</v>
      </c>
      <c r="H59" s="144">
        <v>116.28</v>
      </c>
    </row>
    <row r="60" spans="1:8" ht="15.6" x14ac:dyDescent="0.3">
      <c r="A60" s="144" t="s">
        <v>264</v>
      </c>
      <c r="B60" s="230" t="str">
        <f t="shared" si="0"/>
        <v>5522</v>
      </c>
      <c r="C60" s="161" t="s">
        <v>660</v>
      </c>
      <c r="D60" s="144">
        <v>0</v>
      </c>
      <c r="E60" s="144">
        <v>0</v>
      </c>
      <c r="F60" s="144">
        <v>0</v>
      </c>
      <c r="G60" s="144">
        <v>0</v>
      </c>
      <c r="H60" s="144">
        <v>0</v>
      </c>
    </row>
    <row r="61" spans="1:8" ht="15.6" x14ac:dyDescent="0.3">
      <c r="A61" s="144" t="s">
        <v>276</v>
      </c>
      <c r="B61" s="230" t="str">
        <f t="shared" si="0"/>
        <v>5721</v>
      </c>
      <c r="C61" s="161" t="s">
        <v>661</v>
      </c>
      <c r="D61" s="144">
        <v>0</v>
      </c>
      <c r="E61" s="144">
        <v>0</v>
      </c>
      <c r="F61" s="144">
        <v>0</v>
      </c>
      <c r="G61" s="144">
        <v>0</v>
      </c>
      <c r="H61" s="144">
        <v>0</v>
      </c>
    </row>
    <row r="62" spans="1:8" ht="15.6" x14ac:dyDescent="0.3">
      <c r="A62" s="144" t="s">
        <v>512</v>
      </c>
      <c r="B62" s="230" t="str">
        <f t="shared" si="0"/>
        <v>5801A</v>
      </c>
      <c r="C62" s="161" t="s">
        <v>662</v>
      </c>
      <c r="D62" s="144">
        <v>293722.21999999997</v>
      </c>
      <c r="E62" s="144">
        <v>0</v>
      </c>
      <c r="F62" s="144">
        <v>293722.21999999997</v>
      </c>
      <c r="G62" s="144">
        <v>0</v>
      </c>
      <c r="H62" s="144">
        <v>293722.21999999997</v>
      </c>
    </row>
    <row r="63" spans="1:8" ht="15.6" x14ac:dyDescent="0.3">
      <c r="A63" s="144" t="s">
        <v>515</v>
      </c>
      <c r="B63" s="230" t="str">
        <f t="shared" si="0"/>
        <v>5921</v>
      </c>
      <c r="C63" s="161" t="s">
        <v>663</v>
      </c>
      <c r="D63" s="144">
        <v>0</v>
      </c>
      <c r="E63" s="144">
        <v>0</v>
      </c>
      <c r="F63" s="144">
        <v>0</v>
      </c>
      <c r="G63" s="144">
        <v>0</v>
      </c>
      <c r="H63" s="144">
        <v>0</v>
      </c>
    </row>
    <row r="64" spans="1:8" ht="15.6" x14ac:dyDescent="0.3">
      <c r="A64" s="144" t="s">
        <v>274</v>
      </c>
      <c r="B64" s="230" t="str">
        <f t="shared" si="0"/>
        <v>6021</v>
      </c>
      <c r="C64" s="147" t="s">
        <v>664</v>
      </c>
      <c r="D64" s="144">
        <v>0</v>
      </c>
      <c r="E64" s="144">
        <v>0</v>
      </c>
      <c r="F64" s="144">
        <v>0</v>
      </c>
      <c r="G64" s="144">
        <v>0</v>
      </c>
      <c r="H64" s="144">
        <v>0</v>
      </c>
    </row>
    <row r="65" spans="1:8" ht="15.6" x14ac:dyDescent="0.3">
      <c r="A65" s="144" t="s">
        <v>518</v>
      </c>
      <c r="B65" s="230" t="str">
        <f t="shared" si="0"/>
        <v>6121</v>
      </c>
      <c r="C65" s="147" t="s">
        <v>665</v>
      </c>
      <c r="D65" s="144">
        <v>0</v>
      </c>
      <c r="E65" s="144">
        <v>0</v>
      </c>
      <c r="F65" s="144">
        <v>0</v>
      </c>
      <c r="G65" s="144">
        <v>0</v>
      </c>
      <c r="H65" s="144">
        <v>0</v>
      </c>
    </row>
    <row r="66" spans="1:8" ht="15.6" x14ac:dyDescent="0.3">
      <c r="A66" s="144" t="s">
        <v>520</v>
      </c>
      <c r="B66" s="230" t="str">
        <f t="shared" si="0"/>
        <v>6225</v>
      </c>
      <c r="C66" s="161" t="s">
        <v>666</v>
      </c>
      <c r="D66" s="144">
        <v>0</v>
      </c>
      <c r="E66" s="144">
        <v>0</v>
      </c>
      <c r="F66" s="144">
        <v>0</v>
      </c>
      <c r="G66" s="144">
        <v>0</v>
      </c>
      <c r="H66" s="144">
        <v>0</v>
      </c>
    </row>
    <row r="67" spans="1:8" ht="15.6" x14ac:dyDescent="0.3">
      <c r="A67" s="144" t="s">
        <v>522</v>
      </c>
      <c r="B67" s="230" t="str">
        <f t="shared" si="0"/>
        <v>6325</v>
      </c>
      <c r="C67" s="161" t="s">
        <v>667</v>
      </c>
      <c r="D67" s="144">
        <v>0</v>
      </c>
      <c r="E67" s="144">
        <v>0</v>
      </c>
      <c r="F67" s="144">
        <v>0</v>
      </c>
      <c r="G67" s="144">
        <v>0</v>
      </c>
      <c r="H67" s="144">
        <v>0</v>
      </c>
    </row>
    <row r="68" spans="1:8" ht="15.6" x14ac:dyDescent="0.3">
      <c r="A68" s="144" t="s">
        <v>524</v>
      </c>
      <c r="B68" s="230" t="str">
        <f t="shared" si="0"/>
        <v>6408</v>
      </c>
      <c r="C68" s="161" t="s">
        <v>668</v>
      </c>
      <c r="D68" s="144">
        <v>0</v>
      </c>
      <c r="E68" s="144">
        <v>0</v>
      </c>
      <c r="F68" s="144">
        <v>0</v>
      </c>
      <c r="G68" s="144">
        <v>25586.519999999997</v>
      </c>
      <c r="H68" s="144">
        <v>25586.519999999997</v>
      </c>
    </row>
    <row r="69" spans="1:8" ht="15.6" x14ac:dyDescent="0.3">
      <c r="A69" s="144" t="s">
        <v>526</v>
      </c>
      <c r="B69" s="230" t="str">
        <f t="shared" si="0"/>
        <v>65</v>
      </c>
      <c r="C69" s="161" t="s">
        <v>669</v>
      </c>
      <c r="D69" s="144">
        <v>0</v>
      </c>
      <c r="E69" s="144">
        <v>0</v>
      </c>
      <c r="F69" s="144">
        <v>0</v>
      </c>
      <c r="G69" s="144">
        <v>0</v>
      </c>
      <c r="H69" s="144">
        <v>0</v>
      </c>
    </row>
    <row r="70" spans="1:8" ht="15.6" x14ac:dyDescent="0.3">
      <c r="A70" s="144" t="s">
        <v>528</v>
      </c>
      <c r="B70" s="230" t="str">
        <f t="shared" si="0"/>
        <v>66</v>
      </c>
      <c r="C70" s="161" t="s">
        <v>670</v>
      </c>
      <c r="D70" s="144">
        <v>0</v>
      </c>
      <c r="E70" s="144">
        <v>0</v>
      </c>
      <c r="F70" s="144">
        <v>0</v>
      </c>
      <c r="G70" s="144">
        <v>0</v>
      </c>
      <c r="H70" s="144">
        <v>0</v>
      </c>
    </row>
    <row r="71" spans="1:8" ht="15.6" x14ac:dyDescent="0.3">
      <c r="A71" s="144" t="s">
        <v>530</v>
      </c>
      <c r="B71" s="230" t="str">
        <f t="shared" si="0"/>
        <v>6711</v>
      </c>
      <c r="C71" s="161" t="s">
        <v>671</v>
      </c>
      <c r="D71" s="144">
        <v>150.44</v>
      </c>
      <c r="E71" s="144">
        <v>0</v>
      </c>
      <c r="F71" s="144">
        <v>150.44</v>
      </c>
      <c r="G71" s="144">
        <v>0</v>
      </c>
      <c r="H71" s="144">
        <v>150.44</v>
      </c>
    </row>
    <row r="72" spans="1:8" ht="15.6" x14ac:dyDescent="0.3">
      <c r="A72" s="144" t="s">
        <v>672</v>
      </c>
      <c r="B72" s="230">
        <f t="shared" si="0"/>
        <v>6825</v>
      </c>
      <c r="C72" s="161">
        <v>6825</v>
      </c>
      <c r="D72" s="144">
        <v>1950.6200000000001</v>
      </c>
      <c r="E72" s="144">
        <v>0</v>
      </c>
      <c r="F72" s="144">
        <v>1950.6200000000001</v>
      </c>
      <c r="G72" s="144">
        <v>0</v>
      </c>
      <c r="H72" s="144">
        <v>1950.6200000000001</v>
      </c>
    </row>
    <row r="73" spans="1:8" ht="15.6" x14ac:dyDescent="0.3">
      <c r="A73" s="144" t="s">
        <v>535</v>
      </c>
      <c r="B73" s="230" t="str">
        <f t="shared" si="0"/>
        <v>7209</v>
      </c>
      <c r="C73" s="161" t="s">
        <v>673</v>
      </c>
      <c r="D73" s="144">
        <v>3282.1299999999997</v>
      </c>
      <c r="E73" s="144">
        <v>0</v>
      </c>
      <c r="F73" s="144">
        <v>3282.1299999999997</v>
      </c>
      <c r="G73" s="144">
        <v>0</v>
      </c>
      <c r="H73" s="144">
        <v>3282.1299999999997</v>
      </c>
    </row>
    <row r="74" spans="1:8" ht="15.6" x14ac:dyDescent="0.3">
      <c r="A74" s="144" t="s">
        <v>347</v>
      </c>
      <c r="B74" s="230" t="str">
        <f t="shared" ref="B74:B98" si="1">C74</f>
        <v>7305</v>
      </c>
      <c r="C74" s="161" t="s">
        <v>674</v>
      </c>
      <c r="D74" s="144">
        <v>0</v>
      </c>
      <c r="E74" s="144">
        <v>0</v>
      </c>
      <c r="F74" s="144">
        <v>0</v>
      </c>
      <c r="G74" s="144">
        <v>0</v>
      </c>
      <c r="H74" s="144">
        <v>0</v>
      </c>
    </row>
    <row r="75" spans="1:8" ht="15.6" x14ac:dyDescent="0.3">
      <c r="A75" s="144" t="s">
        <v>538</v>
      </c>
      <c r="B75" s="230" t="str">
        <f t="shared" si="1"/>
        <v>7405</v>
      </c>
      <c r="C75" s="161" t="s">
        <v>675</v>
      </c>
      <c r="D75" s="144">
        <v>2190.8000000000002</v>
      </c>
      <c r="E75" s="144">
        <v>0</v>
      </c>
      <c r="F75" s="144">
        <v>2190.8000000000002</v>
      </c>
      <c r="G75" s="144">
        <v>0</v>
      </c>
      <c r="H75" s="144">
        <v>2190.8000000000002</v>
      </c>
    </row>
    <row r="76" spans="1:8" ht="15.6" x14ac:dyDescent="0.3">
      <c r="A76" s="144" t="s">
        <v>538</v>
      </c>
      <c r="B76" s="230" t="str">
        <f t="shared" si="1"/>
        <v>7401A</v>
      </c>
      <c r="C76" s="161" t="s">
        <v>676</v>
      </c>
      <c r="D76" s="144">
        <v>0</v>
      </c>
      <c r="E76" s="144">
        <v>0</v>
      </c>
      <c r="F76" s="144">
        <v>0</v>
      </c>
      <c r="G76" s="144">
        <v>0</v>
      </c>
      <c r="H76" s="144">
        <v>0</v>
      </c>
    </row>
    <row r="77" spans="1:8" ht="15.6" x14ac:dyDescent="0.3">
      <c r="A77" s="144" t="s">
        <v>541</v>
      </c>
      <c r="B77" s="230" t="str">
        <f t="shared" si="1"/>
        <v>7511</v>
      </c>
      <c r="C77" s="147" t="s">
        <v>677</v>
      </c>
      <c r="D77" s="144">
        <v>109.82</v>
      </c>
      <c r="E77" s="144">
        <v>0</v>
      </c>
      <c r="F77" s="144">
        <v>109.82</v>
      </c>
      <c r="G77" s="144">
        <v>0</v>
      </c>
      <c r="H77" s="144">
        <v>109.82</v>
      </c>
    </row>
    <row r="78" spans="1:8" ht="15.6" x14ac:dyDescent="0.3">
      <c r="A78" s="144" t="s">
        <v>541</v>
      </c>
      <c r="B78" s="230" t="str">
        <f t="shared" si="1"/>
        <v>7501A</v>
      </c>
      <c r="C78" s="147" t="s">
        <v>678</v>
      </c>
      <c r="D78" s="144">
        <v>0</v>
      </c>
      <c r="E78" s="144">
        <v>0</v>
      </c>
      <c r="F78" s="144">
        <v>0</v>
      </c>
      <c r="G78" s="144">
        <v>0</v>
      </c>
      <c r="H78" s="144">
        <v>0</v>
      </c>
    </row>
    <row r="79" spans="1:8" ht="15.6" x14ac:dyDescent="0.3">
      <c r="A79" s="144" t="s">
        <v>544</v>
      </c>
      <c r="B79" s="230" t="str">
        <f t="shared" si="1"/>
        <v>7913</v>
      </c>
      <c r="C79" s="161" t="s">
        <v>679</v>
      </c>
      <c r="D79" s="144">
        <v>0</v>
      </c>
      <c r="E79" s="144">
        <v>0</v>
      </c>
      <c r="F79" s="144">
        <v>0</v>
      </c>
      <c r="G79" s="144">
        <v>0</v>
      </c>
      <c r="H79" s="144">
        <v>0</v>
      </c>
    </row>
    <row r="80" spans="1:8" ht="15.6" x14ac:dyDescent="0.3">
      <c r="A80" s="144" t="s">
        <v>680</v>
      </c>
      <c r="B80" s="230">
        <f t="shared" si="1"/>
        <v>8025</v>
      </c>
      <c r="C80" s="161">
        <v>8025</v>
      </c>
      <c r="D80" s="144">
        <v>153.55000000000001</v>
      </c>
      <c r="E80" s="144">
        <v>0</v>
      </c>
      <c r="F80" s="144">
        <v>153.55000000000001</v>
      </c>
      <c r="G80" s="144">
        <v>0</v>
      </c>
      <c r="H80" s="144">
        <v>153.55000000000001</v>
      </c>
    </row>
    <row r="81" spans="1:8" ht="15.6" x14ac:dyDescent="0.3">
      <c r="A81" s="144" t="s">
        <v>548</v>
      </c>
      <c r="B81" s="230" t="str">
        <f t="shared" si="1"/>
        <v>8125</v>
      </c>
      <c r="C81" s="161" t="s">
        <v>681</v>
      </c>
      <c r="D81" s="144">
        <v>0</v>
      </c>
      <c r="E81" s="144">
        <v>0</v>
      </c>
      <c r="F81" s="144">
        <v>0</v>
      </c>
      <c r="G81" s="144">
        <v>0</v>
      </c>
      <c r="H81" s="144">
        <v>0</v>
      </c>
    </row>
    <row r="82" spans="1:8" ht="15.6" x14ac:dyDescent="0.3">
      <c r="A82" s="144" t="s">
        <v>553</v>
      </c>
      <c r="B82" s="230" t="str">
        <f t="shared" si="1"/>
        <v>8811</v>
      </c>
      <c r="C82" s="161" t="s">
        <v>682</v>
      </c>
      <c r="D82" s="144">
        <v>242.14</v>
      </c>
      <c r="E82" s="144">
        <v>0</v>
      </c>
      <c r="F82" s="144">
        <v>242.14</v>
      </c>
      <c r="G82" s="144">
        <v>0</v>
      </c>
      <c r="H82" s="144">
        <v>242.14</v>
      </c>
    </row>
    <row r="83" spans="1:8" ht="15.6" x14ac:dyDescent="0.3">
      <c r="A83" s="144" t="s">
        <v>555</v>
      </c>
      <c r="B83" s="230" t="str">
        <f t="shared" si="1"/>
        <v>9025</v>
      </c>
      <c r="C83" s="147" t="s">
        <v>683</v>
      </c>
      <c r="D83" s="144">
        <v>0</v>
      </c>
      <c r="E83" s="144">
        <v>0</v>
      </c>
      <c r="F83" s="144">
        <v>0</v>
      </c>
      <c r="G83" s="144">
        <v>0</v>
      </c>
      <c r="H83" s="144">
        <v>0</v>
      </c>
    </row>
    <row r="84" spans="1:8" ht="15.6" x14ac:dyDescent="0.3">
      <c r="A84" s="144" t="s">
        <v>557</v>
      </c>
      <c r="B84" s="230" t="str">
        <f t="shared" si="1"/>
        <v>9202</v>
      </c>
      <c r="C84" s="147" t="s">
        <v>684</v>
      </c>
      <c r="D84" s="144">
        <v>0</v>
      </c>
      <c r="E84" s="144">
        <v>0</v>
      </c>
      <c r="F84" s="144">
        <v>0</v>
      </c>
      <c r="G84" s="144">
        <v>0</v>
      </c>
      <c r="H84" s="144">
        <v>0</v>
      </c>
    </row>
    <row r="85" spans="1:8" ht="15.6" x14ac:dyDescent="0.3">
      <c r="A85" s="144" t="s">
        <v>559</v>
      </c>
      <c r="B85" s="230" t="str">
        <f t="shared" si="1"/>
        <v>9302</v>
      </c>
      <c r="C85" s="147" t="s">
        <v>685</v>
      </c>
      <c r="D85" s="144">
        <v>0</v>
      </c>
      <c r="E85" s="144">
        <v>0</v>
      </c>
      <c r="F85" s="144">
        <v>0</v>
      </c>
      <c r="G85" s="144">
        <v>0</v>
      </c>
      <c r="H85" s="144">
        <v>0</v>
      </c>
    </row>
    <row r="86" spans="1:8" ht="15.6" x14ac:dyDescent="0.3">
      <c r="A86" s="144" t="s">
        <v>561</v>
      </c>
      <c r="B86" s="230" t="str">
        <f t="shared" si="1"/>
        <v>9425</v>
      </c>
      <c r="C86" s="147" t="s">
        <v>686</v>
      </c>
      <c r="D86" s="144">
        <v>0</v>
      </c>
      <c r="E86" s="144">
        <v>0</v>
      </c>
      <c r="F86" s="144">
        <v>0</v>
      </c>
      <c r="G86" s="144">
        <v>0</v>
      </c>
      <c r="H86" s="144">
        <v>0</v>
      </c>
    </row>
    <row r="87" spans="1:8" ht="15.6" x14ac:dyDescent="0.3">
      <c r="A87" s="144" t="s">
        <v>563</v>
      </c>
      <c r="B87" s="230" t="str">
        <f t="shared" si="1"/>
        <v>9601A</v>
      </c>
      <c r="C87" s="147" t="s">
        <v>687</v>
      </c>
      <c r="D87" s="144">
        <v>0</v>
      </c>
      <c r="E87" s="144">
        <v>0</v>
      </c>
      <c r="F87" s="144">
        <v>0</v>
      </c>
      <c r="G87" s="144">
        <v>0</v>
      </c>
      <c r="H87" s="144">
        <v>0</v>
      </c>
    </row>
    <row r="88" spans="1:8" ht="15.6" x14ac:dyDescent="0.3">
      <c r="A88" s="144" t="s">
        <v>566</v>
      </c>
      <c r="B88" s="230" t="str">
        <f t="shared" si="1"/>
        <v>9701A</v>
      </c>
      <c r="C88" s="147" t="s">
        <v>688</v>
      </c>
      <c r="D88" s="144">
        <v>0</v>
      </c>
      <c r="E88" s="144">
        <v>0</v>
      </c>
      <c r="F88" s="144">
        <v>0</v>
      </c>
      <c r="G88" s="144">
        <v>0</v>
      </c>
      <c r="H88" s="144">
        <v>0</v>
      </c>
    </row>
    <row r="89" spans="1:8" ht="15.6" x14ac:dyDescent="0.3">
      <c r="A89" s="144" t="s">
        <v>566</v>
      </c>
      <c r="B89" s="230" t="str">
        <f t="shared" si="1"/>
        <v>9801A</v>
      </c>
      <c r="C89" s="147" t="s">
        <v>689</v>
      </c>
      <c r="D89" s="144">
        <v>10509354.85</v>
      </c>
      <c r="E89" s="144">
        <v>2498062.1500000004</v>
      </c>
      <c r="F89" s="144">
        <v>13007417</v>
      </c>
      <c r="G89" s="144">
        <v>3109224.93</v>
      </c>
      <c r="H89" s="144">
        <v>16116641.93</v>
      </c>
    </row>
    <row r="90" spans="1:8" ht="15.6" x14ac:dyDescent="0.3">
      <c r="A90" s="144" t="s">
        <v>607</v>
      </c>
      <c r="B90" s="230" t="str">
        <f t="shared" si="1"/>
        <v>9818A1</v>
      </c>
      <c r="C90" s="162" t="s">
        <v>608</v>
      </c>
      <c r="D90" s="144"/>
      <c r="E90" s="144">
        <v>0</v>
      </c>
      <c r="F90" s="144">
        <v>0</v>
      </c>
      <c r="G90" s="144">
        <v>0</v>
      </c>
      <c r="H90" s="144">
        <v>0</v>
      </c>
    </row>
    <row r="91" spans="1:8" ht="15.6" x14ac:dyDescent="0.3">
      <c r="A91" s="144" t="s">
        <v>609</v>
      </c>
      <c r="B91" s="230" t="str">
        <f t="shared" si="1"/>
        <v>9818A2</v>
      </c>
      <c r="C91" s="162" t="s">
        <v>610</v>
      </c>
      <c r="D91" s="144"/>
      <c r="E91" s="144">
        <v>0</v>
      </c>
      <c r="F91" s="144">
        <v>0</v>
      </c>
      <c r="G91" s="144">
        <v>0</v>
      </c>
      <c r="H91" s="144">
        <v>0</v>
      </c>
    </row>
    <row r="92" spans="1:8" ht="15.6" x14ac:dyDescent="0.3">
      <c r="A92" s="144" t="s">
        <v>567</v>
      </c>
      <c r="B92" s="230" t="str">
        <f t="shared" si="1"/>
        <v>BB</v>
      </c>
      <c r="C92" s="147" t="s">
        <v>587</v>
      </c>
      <c r="D92" s="144">
        <v>0</v>
      </c>
      <c r="E92" s="144">
        <v>0</v>
      </c>
      <c r="F92" s="144">
        <v>0</v>
      </c>
      <c r="G92" s="144">
        <v>0</v>
      </c>
      <c r="H92" s="144">
        <v>0</v>
      </c>
    </row>
    <row r="93" spans="1:8" ht="15.6" x14ac:dyDescent="0.3">
      <c r="A93" s="144" t="s">
        <v>569</v>
      </c>
      <c r="B93" s="230" t="str">
        <f t="shared" si="1"/>
        <v>AA</v>
      </c>
      <c r="C93" s="225" t="s">
        <v>570</v>
      </c>
      <c r="D93" s="144"/>
      <c r="E93" s="144">
        <v>0</v>
      </c>
      <c r="F93" s="144">
        <v>0</v>
      </c>
      <c r="G93" s="144">
        <v>0</v>
      </c>
      <c r="H93" s="144">
        <v>0</v>
      </c>
    </row>
    <row r="94" spans="1:8" ht="15.6" x14ac:dyDescent="0.3">
      <c r="A94" s="144" t="s">
        <v>571</v>
      </c>
      <c r="B94" s="230">
        <f t="shared" si="1"/>
        <v>0</v>
      </c>
      <c r="C94" s="144"/>
      <c r="D94" s="144"/>
      <c r="E94" s="144">
        <v>0</v>
      </c>
      <c r="F94" s="144">
        <v>0</v>
      </c>
      <c r="G94" s="144">
        <v>0</v>
      </c>
      <c r="H94" s="144">
        <v>0</v>
      </c>
    </row>
    <row r="95" spans="1:8" ht="15.6" x14ac:dyDescent="0.3">
      <c r="A95" s="144" t="s">
        <v>572</v>
      </c>
      <c r="B95" s="230">
        <f t="shared" si="1"/>
        <v>0</v>
      </c>
      <c r="C95" s="144"/>
      <c r="D95" s="144"/>
      <c r="E95" s="144">
        <v>0</v>
      </c>
      <c r="F95" s="144">
        <v>0</v>
      </c>
      <c r="G95" s="144">
        <v>0</v>
      </c>
      <c r="H95" s="144">
        <v>0</v>
      </c>
    </row>
    <row r="96" spans="1:8" ht="15.6" x14ac:dyDescent="0.3">
      <c r="A96" s="144" t="s">
        <v>300</v>
      </c>
      <c r="B96" s="230" t="str">
        <f t="shared" si="1"/>
        <v>QQ</v>
      </c>
      <c r="C96" s="225" t="s">
        <v>573</v>
      </c>
      <c r="D96" s="144"/>
      <c r="E96" s="144">
        <v>0</v>
      </c>
      <c r="F96" s="144">
        <v>0</v>
      </c>
      <c r="G96" s="144">
        <v>0</v>
      </c>
      <c r="H96" s="144">
        <v>0</v>
      </c>
    </row>
    <row r="97" spans="1:8" ht="15.6" x14ac:dyDescent="0.3">
      <c r="A97" s="144" t="s">
        <v>574</v>
      </c>
      <c r="B97" s="230">
        <f t="shared" si="1"/>
        <v>0</v>
      </c>
      <c r="C97" s="144"/>
      <c r="D97" s="144"/>
      <c r="E97" s="144">
        <v>0</v>
      </c>
      <c r="F97" s="144">
        <v>0</v>
      </c>
      <c r="G97" s="144">
        <v>0</v>
      </c>
      <c r="H97" s="144">
        <v>0</v>
      </c>
    </row>
    <row r="98" spans="1:8" ht="15.6" x14ac:dyDescent="0.3">
      <c r="A98" s="144" t="s">
        <v>575</v>
      </c>
      <c r="B98" s="230" t="str">
        <f t="shared" si="1"/>
        <v>RB</v>
      </c>
      <c r="C98" s="225" t="s">
        <v>576</v>
      </c>
      <c r="D98" s="144"/>
      <c r="E98" s="144">
        <v>0</v>
      </c>
      <c r="F98" s="144">
        <v>0</v>
      </c>
      <c r="G98" s="144">
        <v>0</v>
      </c>
      <c r="H98" s="144">
        <v>0</v>
      </c>
    </row>
    <row r="99" spans="1:8" ht="15.6" x14ac:dyDescent="0.3">
      <c r="A99" s="144"/>
      <c r="B99" s="230"/>
      <c r="C99" s="158"/>
      <c r="D99" s="148" t="s">
        <v>577</v>
      </c>
      <c r="E99" s="148" t="s">
        <v>577</v>
      </c>
      <c r="F99" s="148" t="s">
        <v>577</v>
      </c>
      <c r="G99" s="148" t="s">
        <v>577</v>
      </c>
      <c r="H99" s="148" t="s">
        <v>577</v>
      </c>
    </row>
    <row r="100" spans="1:8" ht="15.6" x14ac:dyDescent="0.3">
      <c r="A100" s="144" t="s">
        <v>578</v>
      </c>
      <c r="B100" s="230"/>
      <c r="C100" s="158"/>
      <c r="D100" s="144">
        <v>11206960.779999999</v>
      </c>
      <c r="E100" s="144">
        <v>2498062.1500000004</v>
      </c>
      <c r="F100" s="144">
        <v>13705022.93</v>
      </c>
      <c r="G100" s="144">
        <v>3134811.45</v>
      </c>
      <c r="H100" s="144">
        <v>16839834.379999999</v>
      </c>
    </row>
    <row r="101" spans="1:8" ht="15.6" x14ac:dyDescent="0.3">
      <c r="A101" s="144"/>
      <c r="B101" s="230"/>
      <c r="C101" s="144"/>
      <c r="D101" s="148" t="s">
        <v>397</v>
      </c>
      <c r="E101" s="148" t="s">
        <v>397</v>
      </c>
      <c r="F101" s="148" t="s">
        <v>397</v>
      </c>
      <c r="G101" s="148" t="s">
        <v>397</v>
      </c>
      <c r="H101" s="148" t="s">
        <v>397</v>
      </c>
    </row>
    <row r="102" spans="1:8" ht="15.6" x14ac:dyDescent="0.3">
      <c r="A102" s="144"/>
      <c r="B102" s="230"/>
      <c r="C102" s="144"/>
      <c r="D102" s="144"/>
      <c r="E102" s="144"/>
      <c r="F102" s="144"/>
      <c r="G102" s="144"/>
      <c r="H102" s="144">
        <v>0</v>
      </c>
    </row>
    <row r="103" spans="1:8" ht="15.6" x14ac:dyDescent="0.3">
      <c r="A103" s="144"/>
      <c r="B103" s="144"/>
      <c r="C103" s="144"/>
      <c r="D103" s="144"/>
      <c r="E103" s="144"/>
      <c r="F103" s="144"/>
      <c r="G103" s="144"/>
      <c r="H103" s="144"/>
    </row>
    <row r="104" spans="1:8" ht="15.6" x14ac:dyDescent="0.3">
      <c r="A104" s="144"/>
      <c r="B104" s="144"/>
      <c r="C104" s="144"/>
      <c r="D104" s="144"/>
      <c r="E104" s="144"/>
      <c r="F104" s="144"/>
      <c r="G104" s="144"/>
      <c r="H104" s="144"/>
    </row>
    <row r="105" spans="1:8" ht="15.6" x14ac:dyDescent="0.3">
      <c r="A105" s="144"/>
      <c r="B105" s="144"/>
      <c r="C105" s="144"/>
      <c r="D105" s="144"/>
      <c r="E105" s="144"/>
      <c r="F105" s="144"/>
      <c r="G105" s="144"/>
      <c r="H105" s="144"/>
    </row>
    <row r="106" spans="1:8" ht="15.6" x14ac:dyDescent="0.3">
      <c r="A106" s="144"/>
      <c r="B106" s="144"/>
      <c r="C106" s="144"/>
      <c r="D106" s="144"/>
      <c r="E106" s="144"/>
      <c r="F106" s="144"/>
      <c r="G106" s="144"/>
      <c r="H106" s="144"/>
    </row>
    <row r="107" spans="1:8" ht="15.6" x14ac:dyDescent="0.3">
      <c r="A107" s="144"/>
      <c r="B107" s="144"/>
      <c r="C107" s="144"/>
      <c r="D107" s="144"/>
      <c r="E107" s="144"/>
      <c r="F107" s="144"/>
      <c r="G107" s="144"/>
      <c r="H107" s="144"/>
    </row>
    <row r="108" spans="1:8" ht="15.6" x14ac:dyDescent="0.3">
      <c r="A108" s="144"/>
      <c r="B108" s="144"/>
      <c r="C108" s="144"/>
      <c r="D108" s="144"/>
      <c r="E108" s="144"/>
      <c r="F108" s="144"/>
      <c r="G108" s="144"/>
      <c r="H108" s="144"/>
    </row>
    <row r="109" spans="1:8" ht="15.6" x14ac:dyDescent="0.3">
      <c r="A109" s="144"/>
      <c r="B109" s="144"/>
      <c r="C109" s="144"/>
      <c r="D109" s="144"/>
      <c r="E109" s="144"/>
      <c r="F109" s="144"/>
      <c r="G109" s="144"/>
      <c r="H109" s="144"/>
    </row>
    <row r="110" spans="1:8" ht="15.6" x14ac:dyDescent="0.3">
      <c r="A110" s="144"/>
      <c r="B110" s="144"/>
      <c r="C110" s="144"/>
      <c r="D110" s="144" t="s">
        <v>394</v>
      </c>
      <c r="E110" s="144"/>
      <c r="F110" s="144"/>
      <c r="G110" s="144"/>
      <c r="H110" s="144"/>
    </row>
    <row r="111" spans="1:8" ht="15.6" x14ac:dyDescent="0.3">
      <c r="A111" s="144"/>
      <c r="B111" s="144"/>
      <c r="C111" s="144"/>
      <c r="D111" s="144" t="s">
        <v>580</v>
      </c>
      <c r="E111" s="144"/>
      <c r="F111" s="144"/>
      <c r="G111" s="144"/>
      <c r="H111" s="144"/>
    </row>
    <row r="112" spans="1:8" ht="15.6" x14ac:dyDescent="0.3">
      <c r="A112" s="144" t="s">
        <v>585</v>
      </c>
      <c r="B112" s="144"/>
      <c r="C112" s="144"/>
      <c r="D112" s="144"/>
      <c r="E112" s="149" t="s">
        <v>611</v>
      </c>
      <c r="F112" s="144"/>
      <c r="G112" s="144"/>
      <c r="H112" s="144"/>
    </row>
    <row r="113" spans="1:8" ht="15.6" x14ac:dyDescent="0.3">
      <c r="A113" s="148" t="s">
        <v>397</v>
      </c>
      <c r="B113" s="148"/>
      <c r="C113" s="156" t="s">
        <v>397</v>
      </c>
      <c r="D113" s="156" t="s">
        <v>397</v>
      </c>
      <c r="E113" s="156" t="s">
        <v>397</v>
      </c>
      <c r="F113" s="156" t="s">
        <v>397</v>
      </c>
      <c r="G113" s="156" t="s">
        <v>397</v>
      </c>
      <c r="H113" s="156" t="s">
        <v>397</v>
      </c>
    </row>
    <row r="114" spans="1:8" ht="15.6" x14ac:dyDescent="0.3">
      <c r="A114" s="144" t="s">
        <v>398</v>
      </c>
      <c r="B114" s="144"/>
      <c r="C114" s="158"/>
      <c r="D114" s="146" t="s">
        <v>185</v>
      </c>
      <c r="E114" s="146" t="s">
        <v>185</v>
      </c>
      <c r="F114" s="146" t="s">
        <v>399</v>
      </c>
      <c r="G114" s="146" t="s">
        <v>185</v>
      </c>
      <c r="H114" s="146" t="s">
        <v>400</v>
      </c>
    </row>
    <row r="115" spans="1:8" ht="15.6" x14ac:dyDescent="0.3">
      <c r="A115" s="144"/>
      <c r="B115" s="144"/>
      <c r="C115" s="158"/>
      <c r="D115" s="146" t="s">
        <v>401</v>
      </c>
      <c r="E115" s="146" t="s">
        <v>402</v>
      </c>
      <c r="F115" s="146" t="s">
        <v>402</v>
      </c>
      <c r="G115" s="146" t="s">
        <v>403</v>
      </c>
      <c r="H115" s="146" t="s">
        <v>404</v>
      </c>
    </row>
    <row r="116" spans="1:8" ht="15.6" x14ac:dyDescent="0.3">
      <c r="A116" s="144"/>
      <c r="B116" s="144"/>
      <c r="C116" s="158"/>
      <c r="D116" s="146" t="s">
        <v>405</v>
      </c>
      <c r="E116" s="146" t="s">
        <v>406</v>
      </c>
      <c r="F116" s="144"/>
      <c r="G116" s="146" t="s">
        <v>406</v>
      </c>
      <c r="H116" s="146" t="s">
        <v>581</v>
      </c>
    </row>
    <row r="117" spans="1:8" ht="15.6" x14ac:dyDescent="0.3">
      <c r="A117" s="148" t="s">
        <v>397</v>
      </c>
      <c r="B117" s="148"/>
      <c r="C117" s="156" t="s">
        <v>397</v>
      </c>
      <c r="D117" s="156" t="s">
        <v>397</v>
      </c>
      <c r="E117" s="156" t="s">
        <v>397</v>
      </c>
      <c r="F117" s="156" t="s">
        <v>397</v>
      </c>
      <c r="G117" s="156" t="s">
        <v>397</v>
      </c>
      <c r="H117" s="156" t="s">
        <v>397</v>
      </c>
    </row>
    <row r="118" spans="1:8" ht="15.6" x14ac:dyDescent="0.3">
      <c r="A118" s="144" t="s">
        <v>408</v>
      </c>
      <c r="B118" s="230" t="str">
        <f>C118</f>
        <v>00</v>
      </c>
      <c r="C118" s="224" t="s">
        <v>409</v>
      </c>
      <c r="D118" s="144"/>
      <c r="E118" s="144">
        <v>0</v>
      </c>
      <c r="F118" s="144">
        <v>0</v>
      </c>
      <c r="G118" s="144">
        <v>0</v>
      </c>
      <c r="H118" s="144">
        <v>0</v>
      </c>
    </row>
    <row r="119" spans="1:8" ht="15.6" x14ac:dyDescent="0.3">
      <c r="A119" s="144" t="s">
        <v>410</v>
      </c>
      <c r="B119" s="230" t="str">
        <f t="shared" ref="B119:B182" si="2">C119</f>
        <v>0202</v>
      </c>
      <c r="C119" s="161" t="s">
        <v>612</v>
      </c>
      <c r="D119" s="144">
        <v>0</v>
      </c>
      <c r="E119" s="144">
        <v>0</v>
      </c>
      <c r="F119" s="144">
        <v>0</v>
      </c>
      <c r="G119" s="144">
        <v>0</v>
      </c>
      <c r="H119" s="144">
        <v>0</v>
      </c>
    </row>
    <row r="120" spans="1:8" ht="15.6" x14ac:dyDescent="0.3">
      <c r="A120" s="144" t="s">
        <v>413</v>
      </c>
      <c r="B120" s="230" t="str">
        <f t="shared" si="2"/>
        <v>0303</v>
      </c>
      <c r="C120" s="161" t="s">
        <v>613</v>
      </c>
      <c r="D120" s="144">
        <v>0</v>
      </c>
      <c r="E120" s="144">
        <v>0</v>
      </c>
      <c r="F120" s="144">
        <v>0</v>
      </c>
      <c r="G120" s="144">
        <v>0</v>
      </c>
      <c r="H120" s="144">
        <v>0</v>
      </c>
    </row>
    <row r="121" spans="1:8" ht="15.6" x14ac:dyDescent="0.3">
      <c r="A121" s="144" t="s">
        <v>415</v>
      </c>
      <c r="B121" s="230" t="str">
        <f t="shared" si="2"/>
        <v>0412</v>
      </c>
      <c r="C121" s="161" t="s">
        <v>614</v>
      </c>
      <c r="D121" s="144">
        <v>0</v>
      </c>
      <c r="E121" s="144">
        <v>0</v>
      </c>
      <c r="F121" s="144">
        <v>0</v>
      </c>
      <c r="G121" s="144">
        <v>0</v>
      </c>
      <c r="H121" s="144">
        <v>0</v>
      </c>
    </row>
    <row r="122" spans="1:8" ht="15.6" x14ac:dyDescent="0.3">
      <c r="A122" s="144" t="s">
        <v>417</v>
      </c>
      <c r="B122" s="230" t="str">
        <f t="shared" si="2"/>
        <v>0521</v>
      </c>
      <c r="C122" s="147" t="s">
        <v>615</v>
      </c>
      <c r="D122" s="144">
        <v>0</v>
      </c>
      <c r="E122" s="144">
        <v>0</v>
      </c>
      <c r="F122" s="144">
        <v>0</v>
      </c>
      <c r="G122" s="144">
        <v>0</v>
      </c>
      <c r="H122" s="144">
        <v>0</v>
      </c>
    </row>
    <row r="123" spans="1:8" ht="15.6" x14ac:dyDescent="0.3">
      <c r="A123" s="144" t="s">
        <v>419</v>
      </c>
      <c r="B123" s="230" t="str">
        <f t="shared" si="2"/>
        <v>0603</v>
      </c>
      <c r="C123" s="161" t="s">
        <v>616</v>
      </c>
      <c r="D123" s="144">
        <v>0</v>
      </c>
      <c r="E123" s="144">
        <v>0</v>
      </c>
      <c r="F123" s="144">
        <v>0</v>
      </c>
      <c r="G123" s="144">
        <v>0</v>
      </c>
      <c r="H123" s="144">
        <v>0</v>
      </c>
    </row>
    <row r="124" spans="1:8" ht="15.6" x14ac:dyDescent="0.3">
      <c r="A124" s="144" t="s">
        <v>421</v>
      </c>
      <c r="B124" s="230" t="str">
        <f t="shared" si="2"/>
        <v>0721</v>
      </c>
      <c r="C124" s="147" t="s">
        <v>617</v>
      </c>
      <c r="D124" s="144">
        <v>0</v>
      </c>
      <c r="E124" s="144">
        <v>0</v>
      </c>
      <c r="F124" s="144">
        <v>0</v>
      </c>
      <c r="G124" s="144">
        <v>0</v>
      </c>
      <c r="H124" s="144">
        <v>0</v>
      </c>
    </row>
    <row r="125" spans="1:8" ht="15.6" x14ac:dyDescent="0.3">
      <c r="A125" s="144" t="s">
        <v>423</v>
      </c>
      <c r="B125" s="230" t="str">
        <f t="shared" si="2"/>
        <v>0803</v>
      </c>
      <c r="C125" s="147" t="s">
        <v>618</v>
      </c>
      <c r="D125" s="144">
        <v>0</v>
      </c>
      <c r="E125" s="144">
        <v>0</v>
      </c>
      <c r="F125" s="144">
        <v>0</v>
      </c>
      <c r="G125" s="144">
        <v>0</v>
      </c>
      <c r="H125" s="144">
        <v>0</v>
      </c>
    </row>
    <row r="126" spans="1:8" ht="15.6" x14ac:dyDescent="0.3">
      <c r="A126" s="144" t="s">
        <v>605</v>
      </c>
      <c r="B126" s="230" t="str">
        <f t="shared" si="2"/>
        <v>1012</v>
      </c>
      <c r="C126" s="147" t="s">
        <v>619</v>
      </c>
      <c r="D126" s="144">
        <v>0</v>
      </c>
      <c r="E126" s="144">
        <v>0</v>
      </c>
      <c r="F126" s="144">
        <v>0</v>
      </c>
      <c r="G126" s="144">
        <v>0</v>
      </c>
      <c r="H126" s="144">
        <v>0</v>
      </c>
    </row>
    <row r="127" spans="1:8" ht="15.6" x14ac:dyDescent="0.3">
      <c r="A127" s="144" t="s">
        <v>429</v>
      </c>
      <c r="B127" s="230" t="str">
        <f t="shared" si="2"/>
        <v>1206</v>
      </c>
      <c r="C127" s="161" t="s">
        <v>620</v>
      </c>
      <c r="D127" s="144">
        <v>4190.3500000000004</v>
      </c>
      <c r="E127" s="144">
        <v>0</v>
      </c>
      <c r="F127" s="144">
        <v>4190.3500000000004</v>
      </c>
      <c r="G127" s="144">
        <v>0</v>
      </c>
      <c r="H127" s="144">
        <v>4190.3500000000004</v>
      </c>
    </row>
    <row r="128" spans="1:8" ht="15.6" x14ac:dyDescent="0.3">
      <c r="A128" s="144" t="s">
        <v>432</v>
      </c>
      <c r="B128" s="230" t="str">
        <f t="shared" si="2"/>
        <v>1312</v>
      </c>
      <c r="C128" s="161" t="s">
        <v>621</v>
      </c>
      <c r="D128" s="144">
        <v>0</v>
      </c>
      <c r="E128" s="144">
        <v>0</v>
      </c>
      <c r="F128" s="144">
        <v>0</v>
      </c>
      <c r="G128" s="144">
        <v>0</v>
      </c>
      <c r="H128" s="144">
        <v>0</v>
      </c>
    </row>
    <row r="129" spans="1:8" ht="15.6" x14ac:dyDescent="0.3">
      <c r="A129" s="144" t="s">
        <v>21</v>
      </c>
      <c r="B129" s="230" t="str">
        <f t="shared" si="2"/>
        <v>1524</v>
      </c>
      <c r="C129" s="161" t="s">
        <v>622</v>
      </c>
      <c r="D129" s="144">
        <v>10040</v>
      </c>
      <c r="E129" s="144">
        <v>0</v>
      </c>
      <c r="F129" s="144">
        <v>10040</v>
      </c>
      <c r="G129" s="144">
        <v>0</v>
      </c>
      <c r="H129" s="144">
        <v>10040</v>
      </c>
    </row>
    <row r="130" spans="1:8" ht="15.6" x14ac:dyDescent="0.3">
      <c r="A130" s="144" t="s">
        <v>284</v>
      </c>
      <c r="B130" s="230" t="str">
        <f t="shared" si="2"/>
        <v>1625</v>
      </c>
      <c r="C130" s="147" t="s">
        <v>623</v>
      </c>
      <c r="D130" s="144">
        <v>0</v>
      </c>
      <c r="E130" s="144">
        <v>0</v>
      </c>
      <c r="F130" s="144">
        <v>0</v>
      </c>
      <c r="G130" s="144">
        <v>0</v>
      </c>
      <c r="H130" s="144">
        <v>0</v>
      </c>
    </row>
    <row r="131" spans="1:8" ht="15.6" x14ac:dyDescent="0.3">
      <c r="A131" s="147" t="s">
        <v>436</v>
      </c>
      <c r="B131" s="230" t="str">
        <f t="shared" si="2"/>
        <v>1712</v>
      </c>
      <c r="C131" s="147" t="s">
        <v>624</v>
      </c>
      <c r="D131" s="144">
        <v>0</v>
      </c>
      <c r="E131" s="144">
        <v>0</v>
      </c>
      <c r="F131" s="144">
        <v>0</v>
      </c>
      <c r="G131" s="144">
        <v>0</v>
      </c>
      <c r="H131" s="144">
        <v>0</v>
      </c>
    </row>
    <row r="132" spans="1:8" ht="15.6" x14ac:dyDescent="0.3">
      <c r="A132" s="147" t="s">
        <v>438</v>
      </c>
      <c r="B132" s="230" t="str">
        <f t="shared" si="2"/>
        <v>1841</v>
      </c>
      <c r="C132" s="147" t="s">
        <v>439</v>
      </c>
      <c r="D132" s="144">
        <v>0</v>
      </c>
      <c r="E132" s="144">
        <v>0</v>
      </c>
      <c r="F132" s="144">
        <v>0</v>
      </c>
      <c r="G132" s="144">
        <v>0</v>
      </c>
      <c r="H132" s="144">
        <v>0</v>
      </c>
    </row>
    <row r="133" spans="1:8" ht="15.6" x14ac:dyDescent="0.3">
      <c r="A133" s="144" t="s">
        <v>440</v>
      </c>
      <c r="B133" s="230" t="str">
        <f t="shared" si="2"/>
        <v>2024</v>
      </c>
      <c r="C133" s="147" t="s">
        <v>625</v>
      </c>
      <c r="D133" s="144">
        <v>0</v>
      </c>
      <c r="E133" s="144">
        <v>0</v>
      </c>
      <c r="F133" s="144">
        <v>0</v>
      </c>
      <c r="G133" s="144">
        <v>0</v>
      </c>
      <c r="H133" s="144">
        <v>0</v>
      </c>
    </row>
    <row r="134" spans="1:8" ht="15.6" x14ac:dyDescent="0.3">
      <c r="A134" s="144" t="s">
        <v>442</v>
      </c>
      <c r="B134" s="230" t="str">
        <f t="shared" si="2"/>
        <v>2124</v>
      </c>
      <c r="C134" s="147" t="s">
        <v>626</v>
      </c>
      <c r="D134" s="144">
        <v>0</v>
      </c>
      <c r="E134" s="144">
        <v>0</v>
      </c>
      <c r="F134" s="144">
        <v>0</v>
      </c>
      <c r="G134" s="144">
        <v>0</v>
      </c>
      <c r="H134" s="144">
        <v>0</v>
      </c>
    </row>
    <row r="135" spans="1:8" ht="15.6" x14ac:dyDescent="0.3">
      <c r="A135" s="144" t="s">
        <v>444</v>
      </c>
      <c r="B135" s="230" t="str">
        <f t="shared" si="2"/>
        <v>2225</v>
      </c>
      <c r="C135" s="147" t="s">
        <v>627</v>
      </c>
      <c r="D135" s="144">
        <v>43203.79</v>
      </c>
      <c r="E135" s="144">
        <v>0</v>
      </c>
      <c r="F135" s="144">
        <v>43203.79</v>
      </c>
      <c r="G135" s="144">
        <v>0</v>
      </c>
      <c r="H135" s="144">
        <v>43203.79</v>
      </c>
    </row>
    <row r="136" spans="1:8" ht="15.6" x14ac:dyDescent="0.3">
      <c r="A136" s="144" t="s">
        <v>446</v>
      </c>
      <c r="B136" s="230" t="str">
        <f t="shared" si="2"/>
        <v>2325</v>
      </c>
      <c r="C136" s="147" t="s">
        <v>628</v>
      </c>
      <c r="D136" s="144">
        <v>2141.6000000000004</v>
      </c>
      <c r="E136" s="144">
        <v>0</v>
      </c>
      <c r="F136" s="144">
        <v>2141.6000000000004</v>
      </c>
      <c r="G136" s="144">
        <v>0</v>
      </c>
      <c r="H136" s="144">
        <v>2141.6000000000004</v>
      </c>
    </row>
    <row r="137" spans="1:8" ht="15.6" x14ac:dyDescent="0.3">
      <c r="A137" s="144" t="s">
        <v>448</v>
      </c>
      <c r="B137" s="230" t="str">
        <f t="shared" si="2"/>
        <v>2425</v>
      </c>
      <c r="C137" s="147" t="s">
        <v>629</v>
      </c>
      <c r="D137" s="144">
        <v>175.76</v>
      </c>
      <c r="E137" s="144">
        <v>0</v>
      </c>
      <c r="F137" s="144">
        <v>175.76</v>
      </c>
      <c r="G137" s="144">
        <v>0</v>
      </c>
      <c r="H137" s="144">
        <v>175.76</v>
      </c>
    </row>
    <row r="138" spans="1:8" ht="15.6" x14ac:dyDescent="0.3">
      <c r="A138" s="144" t="s">
        <v>450</v>
      </c>
      <c r="B138" s="230" t="str">
        <f t="shared" si="2"/>
        <v>2504</v>
      </c>
      <c r="C138" s="161" t="s">
        <v>630</v>
      </c>
      <c r="D138" s="144">
        <v>0</v>
      </c>
      <c r="E138" s="144">
        <v>0</v>
      </c>
      <c r="F138" s="144">
        <v>0</v>
      </c>
      <c r="G138" s="144">
        <v>0</v>
      </c>
      <c r="H138" s="144">
        <v>0</v>
      </c>
    </row>
    <row r="139" spans="1:8" ht="15.6" x14ac:dyDescent="0.3">
      <c r="A139" s="144" t="s">
        <v>452</v>
      </c>
      <c r="B139" s="230" t="str">
        <f t="shared" si="2"/>
        <v>2604</v>
      </c>
      <c r="C139" s="161" t="s">
        <v>631</v>
      </c>
      <c r="D139" s="144">
        <v>0</v>
      </c>
      <c r="E139" s="144">
        <v>0</v>
      </c>
      <c r="F139" s="144">
        <v>0</v>
      </c>
      <c r="G139" s="144">
        <v>0</v>
      </c>
      <c r="H139" s="144">
        <v>0</v>
      </c>
    </row>
    <row r="140" spans="1:8" ht="15.6" x14ac:dyDescent="0.3">
      <c r="A140" s="144" t="s">
        <v>454</v>
      </c>
      <c r="B140" s="230" t="str">
        <f t="shared" si="2"/>
        <v>2704</v>
      </c>
      <c r="C140" s="147" t="s">
        <v>632</v>
      </c>
      <c r="D140" s="144">
        <v>0</v>
      </c>
      <c r="E140" s="144">
        <v>0</v>
      </c>
      <c r="F140" s="144">
        <v>0</v>
      </c>
      <c r="G140" s="144">
        <v>0</v>
      </c>
      <c r="H140" s="144">
        <v>0</v>
      </c>
    </row>
    <row r="141" spans="1:8" ht="15.6" x14ac:dyDescent="0.3">
      <c r="A141" s="144" t="s">
        <v>456</v>
      </c>
      <c r="B141" s="230" t="str">
        <f t="shared" si="2"/>
        <v>2824</v>
      </c>
      <c r="C141" s="147" t="s">
        <v>633</v>
      </c>
      <c r="D141" s="144">
        <v>0</v>
      </c>
      <c r="E141" s="144">
        <v>0</v>
      </c>
      <c r="F141" s="144">
        <v>0</v>
      </c>
      <c r="G141" s="144">
        <v>0</v>
      </c>
      <c r="H141" s="144">
        <v>0</v>
      </c>
    </row>
    <row r="142" spans="1:8" ht="15.6" x14ac:dyDescent="0.3">
      <c r="A142" s="144" t="s">
        <v>458</v>
      </c>
      <c r="B142" s="230" t="str">
        <f t="shared" si="2"/>
        <v>2925</v>
      </c>
      <c r="C142" s="161" t="s">
        <v>634</v>
      </c>
      <c r="D142" s="144">
        <v>381.76</v>
      </c>
      <c r="E142" s="144">
        <v>0</v>
      </c>
      <c r="F142" s="144">
        <v>381.76</v>
      </c>
      <c r="G142" s="144">
        <v>0</v>
      </c>
      <c r="H142" s="144">
        <v>381.76</v>
      </c>
    </row>
    <row r="143" spans="1:8" ht="15.6" x14ac:dyDescent="0.3">
      <c r="A143" s="144" t="s">
        <v>460</v>
      </c>
      <c r="B143" s="230" t="str">
        <f t="shared" si="2"/>
        <v>3025</v>
      </c>
      <c r="C143" s="161" t="s">
        <v>635</v>
      </c>
      <c r="D143" s="144">
        <v>12470.939999999999</v>
      </c>
      <c r="E143" s="144">
        <v>0</v>
      </c>
      <c r="F143" s="144">
        <v>12470.939999999999</v>
      </c>
      <c r="G143" s="144">
        <v>0</v>
      </c>
      <c r="H143" s="144">
        <v>12470.939999999999</v>
      </c>
    </row>
    <row r="144" spans="1:8" ht="15.6" x14ac:dyDescent="0.3">
      <c r="A144" s="144" t="s">
        <v>462</v>
      </c>
      <c r="B144" s="230" t="str">
        <f t="shared" si="2"/>
        <v>3225</v>
      </c>
      <c r="C144" s="147" t="s">
        <v>636</v>
      </c>
      <c r="D144" s="144">
        <v>2466.4499999999998</v>
      </c>
      <c r="E144" s="144">
        <v>0</v>
      </c>
      <c r="F144" s="144">
        <v>2466.4499999999998</v>
      </c>
      <c r="G144" s="144">
        <v>0</v>
      </c>
      <c r="H144" s="144">
        <v>2466.4499999999998</v>
      </c>
    </row>
    <row r="145" spans="1:8" ht="15.6" x14ac:dyDescent="0.3">
      <c r="A145" s="144" t="s">
        <v>464</v>
      </c>
      <c r="B145" s="230" t="str">
        <f t="shared" si="2"/>
        <v>3304</v>
      </c>
      <c r="C145" s="161" t="s">
        <v>637</v>
      </c>
      <c r="D145" s="144">
        <v>0</v>
      </c>
      <c r="E145" s="144">
        <v>0</v>
      </c>
      <c r="F145" s="144">
        <v>0</v>
      </c>
      <c r="G145" s="144">
        <v>0</v>
      </c>
      <c r="H145" s="144">
        <v>0</v>
      </c>
    </row>
    <row r="146" spans="1:8" ht="15.6" x14ac:dyDescent="0.3">
      <c r="A146" s="144" t="s">
        <v>466</v>
      </c>
      <c r="B146" s="230" t="str">
        <f t="shared" si="2"/>
        <v>3425</v>
      </c>
      <c r="C146" s="147" t="s">
        <v>638</v>
      </c>
      <c r="D146" s="144">
        <v>0</v>
      </c>
      <c r="E146" s="144">
        <v>0</v>
      </c>
      <c r="F146" s="144">
        <v>0</v>
      </c>
      <c r="G146" s="144">
        <v>0</v>
      </c>
      <c r="H146" s="144">
        <v>0</v>
      </c>
    </row>
    <row r="147" spans="1:8" ht="15.6" x14ac:dyDescent="0.3">
      <c r="A147" s="144" t="s">
        <v>468</v>
      </c>
      <c r="B147" s="230" t="str">
        <f t="shared" si="2"/>
        <v>3525</v>
      </c>
      <c r="C147" s="147" t="s">
        <v>639</v>
      </c>
      <c r="D147" s="144">
        <v>32.78</v>
      </c>
      <c r="E147" s="144">
        <v>0</v>
      </c>
      <c r="F147" s="144">
        <v>32.78</v>
      </c>
      <c r="G147" s="144">
        <v>0</v>
      </c>
      <c r="H147" s="144">
        <v>32.78</v>
      </c>
    </row>
    <row r="148" spans="1:8" ht="15.6" x14ac:dyDescent="0.3">
      <c r="A148" s="144" t="s">
        <v>470</v>
      </c>
      <c r="B148" s="230" t="str">
        <f t="shared" si="2"/>
        <v>3614</v>
      </c>
      <c r="C148" s="147" t="s">
        <v>640</v>
      </c>
      <c r="D148" s="144">
        <v>0</v>
      </c>
      <c r="E148" s="144">
        <v>0</v>
      </c>
      <c r="F148" s="144">
        <v>0</v>
      </c>
      <c r="G148" s="144">
        <v>0</v>
      </c>
      <c r="H148" s="144">
        <v>0</v>
      </c>
    </row>
    <row r="149" spans="1:8" ht="15.6" x14ac:dyDescent="0.3">
      <c r="A149" s="144" t="s">
        <v>472</v>
      </c>
      <c r="B149" s="230" t="str">
        <f t="shared" si="2"/>
        <v>3725</v>
      </c>
      <c r="C149" s="147" t="s">
        <v>641</v>
      </c>
      <c r="D149" s="144">
        <v>389.27</v>
      </c>
      <c r="E149" s="144">
        <v>0</v>
      </c>
      <c r="F149" s="144">
        <v>389.27</v>
      </c>
      <c r="G149" s="144">
        <v>0</v>
      </c>
      <c r="H149" s="144">
        <v>389.27</v>
      </c>
    </row>
    <row r="150" spans="1:8" ht="15.6" x14ac:dyDescent="0.3">
      <c r="A150" s="144" t="s">
        <v>474</v>
      </c>
      <c r="B150" s="230" t="str">
        <f t="shared" si="2"/>
        <v>3813</v>
      </c>
      <c r="C150" s="147" t="s">
        <v>642</v>
      </c>
      <c r="D150" s="144">
        <v>456.94</v>
      </c>
      <c r="E150" s="144">
        <v>0</v>
      </c>
      <c r="F150" s="144">
        <v>456.94</v>
      </c>
      <c r="G150" s="144">
        <v>0</v>
      </c>
      <c r="H150" s="144">
        <v>456.94</v>
      </c>
    </row>
    <row r="151" spans="1:8" ht="15.6" x14ac:dyDescent="0.3">
      <c r="A151" s="144" t="s">
        <v>476</v>
      </c>
      <c r="B151" s="230" t="str">
        <f t="shared" si="2"/>
        <v>3925</v>
      </c>
      <c r="C151" s="147" t="s">
        <v>643</v>
      </c>
      <c r="D151" s="144">
        <v>0</v>
      </c>
      <c r="E151" s="144">
        <v>0</v>
      </c>
      <c r="F151" s="144">
        <v>0</v>
      </c>
      <c r="G151" s="144">
        <v>0</v>
      </c>
      <c r="H151" s="144">
        <v>0</v>
      </c>
    </row>
    <row r="152" spans="1:8" ht="15.6" x14ac:dyDescent="0.3">
      <c r="A152" s="144" t="s">
        <v>478</v>
      </c>
      <c r="B152" s="230" t="str">
        <f t="shared" si="2"/>
        <v>4019</v>
      </c>
      <c r="C152" s="147" t="s">
        <v>644</v>
      </c>
      <c r="D152" s="144">
        <v>699.21999999999991</v>
      </c>
      <c r="E152" s="144">
        <v>0</v>
      </c>
      <c r="F152" s="144">
        <v>699.21999999999991</v>
      </c>
      <c r="G152" s="144">
        <v>0</v>
      </c>
      <c r="H152" s="144">
        <v>699.21999999999991</v>
      </c>
    </row>
    <row r="153" spans="1:8" ht="15.6" x14ac:dyDescent="0.3">
      <c r="A153" s="144" t="s">
        <v>481</v>
      </c>
      <c r="B153" s="230" t="str">
        <f t="shared" si="2"/>
        <v>4125</v>
      </c>
      <c r="C153" s="161" t="s">
        <v>484</v>
      </c>
      <c r="D153" s="144">
        <v>73649.69</v>
      </c>
      <c r="E153" s="144">
        <v>0</v>
      </c>
      <c r="F153" s="144">
        <v>73649.69</v>
      </c>
      <c r="G153" s="144">
        <v>0</v>
      </c>
      <c r="H153" s="144">
        <v>73649.69</v>
      </c>
    </row>
    <row r="154" spans="1:8" ht="15.6" x14ac:dyDescent="0.3">
      <c r="A154" s="144" t="s">
        <v>481</v>
      </c>
      <c r="B154" s="230" t="str">
        <f t="shared" si="2"/>
        <v>4101A</v>
      </c>
      <c r="C154" s="161" t="s">
        <v>645</v>
      </c>
      <c r="D154" s="144">
        <v>0</v>
      </c>
      <c r="E154" s="144">
        <v>0</v>
      </c>
      <c r="F154" s="144">
        <v>0</v>
      </c>
      <c r="G154" s="144">
        <v>0</v>
      </c>
      <c r="H154" s="144">
        <v>0</v>
      </c>
    </row>
    <row r="155" spans="1:8" ht="15.6" x14ac:dyDescent="0.3">
      <c r="A155" s="144" t="s">
        <v>485</v>
      </c>
      <c r="B155" s="230" t="str">
        <f t="shared" si="2"/>
        <v>4212</v>
      </c>
      <c r="C155" s="161" t="s">
        <v>646</v>
      </c>
      <c r="D155" s="144">
        <v>1528.5900000000001</v>
      </c>
      <c r="E155" s="144">
        <v>0</v>
      </c>
      <c r="F155" s="144">
        <v>1528.5900000000001</v>
      </c>
      <c r="G155" s="144">
        <v>0</v>
      </c>
      <c r="H155" s="144">
        <v>1528.5900000000001</v>
      </c>
    </row>
    <row r="156" spans="1:8" ht="15.6" x14ac:dyDescent="0.3">
      <c r="A156" s="144" t="s">
        <v>248</v>
      </c>
      <c r="B156" s="230" t="str">
        <f t="shared" si="2"/>
        <v>4312</v>
      </c>
      <c r="C156" s="161" t="s">
        <v>647</v>
      </c>
      <c r="D156" s="144">
        <v>65234.520000000004</v>
      </c>
      <c r="E156" s="144">
        <v>0</v>
      </c>
      <c r="F156" s="144">
        <v>65234.520000000004</v>
      </c>
      <c r="G156" s="144">
        <v>0</v>
      </c>
      <c r="H156" s="144">
        <v>65234.520000000004</v>
      </c>
    </row>
    <row r="157" spans="1:8" ht="15.6" x14ac:dyDescent="0.3">
      <c r="A157" s="144" t="s">
        <v>248</v>
      </c>
      <c r="B157" s="230" t="str">
        <f t="shared" si="2"/>
        <v>4301A</v>
      </c>
      <c r="C157" s="161" t="s">
        <v>648</v>
      </c>
      <c r="D157" s="144">
        <v>0</v>
      </c>
      <c r="E157" s="144">
        <v>0</v>
      </c>
      <c r="F157" s="144">
        <v>0</v>
      </c>
      <c r="G157" s="144">
        <v>0</v>
      </c>
      <c r="H157" s="144">
        <v>0</v>
      </c>
    </row>
    <row r="158" spans="1:8" ht="15.6" x14ac:dyDescent="0.3">
      <c r="A158" s="144" t="s">
        <v>489</v>
      </c>
      <c r="B158" s="230" t="str">
        <f t="shared" si="2"/>
        <v>4411</v>
      </c>
      <c r="C158" s="161" t="s">
        <v>649</v>
      </c>
      <c r="D158" s="144">
        <v>0</v>
      </c>
      <c r="E158" s="144">
        <v>0</v>
      </c>
      <c r="F158" s="144">
        <v>0</v>
      </c>
      <c r="G158" s="144">
        <v>0</v>
      </c>
      <c r="H158" s="144">
        <v>0</v>
      </c>
    </row>
    <row r="159" spans="1:8" ht="15.6" x14ac:dyDescent="0.3">
      <c r="A159" s="144" t="s">
        <v>491</v>
      </c>
      <c r="B159" s="230" t="str">
        <f t="shared" si="2"/>
        <v>4512</v>
      </c>
      <c r="C159" s="161" t="s">
        <v>650</v>
      </c>
      <c r="D159" s="144">
        <v>0</v>
      </c>
      <c r="E159" s="144">
        <v>0</v>
      </c>
      <c r="F159" s="144">
        <v>0</v>
      </c>
      <c r="G159" s="144">
        <v>0</v>
      </c>
      <c r="H159" s="144">
        <v>0</v>
      </c>
    </row>
    <row r="160" spans="1:8" ht="15.6" x14ac:dyDescent="0.3">
      <c r="A160" s="144" t="s">
        <v>493</v>
      </c>
      <c r="B160" s="230" t="str">
        <f t="shared" si="2"/>
        <v>4619</v>
      </c>
      <c r="C160" s="161" t="s">
        <v>651</v>
      </c>
      <c r="D160" s="144">
        <v>0</v>
      </c>
      <c r="E160" s="144">
        <v>0</v>
      </c>
      <c r="F160" s="144">
        <v>0</v>
      </c>
      <c r="G160" s="144">
        <v>0</v>
      </c>
      <c r="H160" s="144">
        <v>0</v>
      </c>
    </row>
    <row r="161" spans="1:8" ht="15.6" x14ac:dyDescent="0.3">
      <c r="A161" s="144" t="s">
        <v>495</v>
      </c>
      <c r="B161" s="230" t="str">
        <f t="shared" si="2"/>
        <v>4714</v>
      </c>
      <c r="C161" s="161" t="s">
        <v>652</v>
      </c>
      <c r="D161" s="144">
        <v>0</v>
      </c>
      <c r="E161" s="144">
        <v>0</v>
      </c>
      <c r="F161" s="144">
        <v>0</v>
      </c>
      <c r="G161" s="144">
        <v>0</v>
      </c>
      <c r="H161" s="144">
        <v>0</v>
      </c>
    </row>
    <row r="162" spans="1:8" ht="15.6" x14ac:dyDescent="0.3">
      <c r="A162" s="144" t="s">
        <v>497</v>
      </c>
      <c r="B162" s="230" t="str">
        <f t="shared" si="2"/>
        <v>4818</v>
      </c>
      <c r="C162" s="161" t="s">
        <v>653</v>
      </c>
      <c r="D162" s="144">
        <v>30861.01</v>
      </c>
      <c r="E162" s="144">
        <v>0</v>
      </c>
      <c r="F162" s="144">
        <v>30861.01</v>
      </c>
      <c r="G162" s="144">
        <v>0</v>
      </c>
      <c r="H162" s="144">
        <v>30861.01</v>
      </c>
    </row>
    <row r="163" spans="1:8" ht="15.6" x14ac:dyDescent="0.3">
      <c r="A163" s="144" t="s">
        <v>499</v>
      </c>
      <c r="B163" s="230" t="str">
        <f t="shared" si="2"/>
        <v>4925</v>
      </c>
      <c r="C163" s="161" t="s">
        <v>654</v>
      </c>
      <c r="D163" s="144">
        <v>0</v>
      </c>
      <c r="E163" s="144">
        <v>0</v>
      </c>
      <c r="F163" s="144">
        <v>0</v>
      </c>
      <c r="G163" s="144">
        <v>0</v>
      </c>
      <c r="H163" s="144">
        <v>0</v>
      </c>
    </row>
    <row r="164" spans="1:8" ht="15.6" x14ac:dyDescent="0.3">
      <c r="A164" s="144" t="s">
        <v>501</v>
      </c>
      <c r="B164" s="230" t="str">
        <f t="shared" si="2"/>
        <v>5021</v>
      </c>
      <c r="C164" s="161" t="s">
        <v>655</v>
      </c>
      <c r="D164" s="144">
        <v>0</v>
      </c>
      <c r="E164" s="144">
        <v>0</v>
      </c>
      <c r="F164" s="144">
        <v>0</v>
      </c>
      <c r="G164" s="144">
        <v>0</v>
      </c>
      <c r="H164" s="144">
        <v>0</v>
      </c>
    </row>
    <row r="165" spans="1:8" ht="15.6" x14ac:dyDescent="0.3">
      <c r="A165" s="144" t="s">
        <v>503</v>
      </c>
      <c r="B165" s="230" t="str">
        <f t="shared" si="2"/>
        <v>5119</v>
      </c>
      <c r="C165" s="161" t="s">
        <v>656</v>
      </c>
      <c r="D165" s="144">
        <v>83104.14</v>
      </c>
      <c r="E165" s="144">
        <v>0</v>
      </c>
      <c r="F165" s="144">
        <v>83104.14</v>
      </c>
      <c r="G165" s="144">
        <v>0</v>
      </c>
      <c r="H165" s="144">
        <v>83104.14</v>
      </c>
    </row>
    <row r="166" spans="1:8" ht="15.6" x14ac:dyDescent="0.3">
      <c r="A166" s="144" t="s">
        <v>505</v>
      </c>
      <c r="B166" s="230" t="str">
        <f t="shared" si="2"/>
        <v>5221</v>
      </c>
      <c r="C166" s="161" t="s">
        <v>657</v>
      </c>
      <c r="D166" s="144">
        <v>0</v>
      </c>
      <c r="E166" s="144">
        <v>0</v>
      </c>
      <c r="F166" s="144">
        <v>0</v>
      </c>
      <c r="G166" s="144">
        <v>0</v>
      </c>
      <c r="H166" s="144">
        <v>0</v>
      </c>
    </row>
    <row r="167" spans="1:8" ht="15.6" x14ac:dyDescent="0.3">
      <c r="A167" s="144" t="s">
        <v>507</v>
      </c>
      <c r="B167" s="230" t="str">
        <f t="shared" si="2"/>
        <v>5321</v>
      </c>
      <c r="C167" s="161" t="s">
        <v>658</v>
      </c>
      <c r="D167" s="144">
        <v>4002.7800000000007</v>
      </c>
      <c r="E167" s="144">
        <v>0</v>
      </c>
      <c r="F167" s="144">
        <v>4002.7800000000007</v>
      </c>
      <c r="G167" s="144">
        <v>0</v>
      </c>
      <c r="H167" s="144">
        <v>4002.7800000000007</v>
      </c>
    </row>
    <row r="168" spans="1:8" ht="15.6" x14ac:dyDescent="0.3">
      <c r="A168" s="144" t="s">
        <v>270</v>
      </c>
      <c r="B168" s="230" t="str">
        <f t="shared" si="2"/>
        <v>5411</v>
      </c>
      <c r="C168" s="161" t="s">
        <v>659</v>
      </c>
      <c r="D168" s="144">
        <v>0</v>
      </c>
      <c r="E168" s="144">
        <v>0</v>
      </c>
      <c r="F168" s="144">
        <v>0</v>
      </c>
      <c r="G168" s="144">
        <v>0</v>
      </c>
      <c r="H168" s="144">
        <v>0</v>
      </c>
    </row>
    <row r="169" spans="1:8" ht="15.6" x14ac:dyDescent="0.3">
      <c r="A169" s="144" t="s">
        <v>264</v>
      </c>
      <c r="B169" s="230" t="str">
        <f t="shared" si="2"/>
        <v>5522</v>
      </c>
      <c r="C169" s="161" t="s">
        <v>660</v>
      </c>
      <c r="D169" s="144">
        <v>0</v>
      </c>
      <c r="E169" s="144">
        <v>0</v>
      </c>
      <c r="F169" s="144">
        <v>0</v>
      </c>
      <c r="G169" s="144">
        <v>0</v>
      </c>
      <c r="H169" s="144">
        <v>0</v>
      </c>
    </row>
    <row r="170" spans="1:8" ht="15.6" x14ac:dyDescent="0.3">
      <c r="A170" s="144" t="s">
        <v>276</v>
      </c>
      <c r="B170" s="230" t="str">
        <f t="shared" si="2"/>
        <v>5721</v>
      </c>
      <c r="C170" s="161" t="s">
        <v>661</v>
      </c>
      <c r="D170" s="144">
        <v>0</v>
      </c>
      <c r="E170" s="144">
        <v>0</v>
      </c>
      <c r="F170" s="144">
        <v>0</v>
      </c>
      <c r="G170" s="144">
        <v>0</v>
      </c>
      <c r="H170" s="144">
        <v>0</v>
      </c>
    </row>
    <row r="171" spans="1:8" ht="15.6" x14ac:dyDescent="0.3">
      <c r="A171" s="144" t="s">
        <v>512</v>
      </c>
      <c r="B171" s="230" t="str">
        <f t="shared" si="2"/>
        <v>5801A</v>
      </c>
      <c r="C171" s="161" t="s">
        <v>662</v>
      </c>
      <c r="D171" s="144">
        <v>301559.75</v>
      </c>
      <c r="E171" s="144">
        <v>0</v>
      </c>
      <c r="F171" s="144">
        <v>301559.75</v>
      </c>
      <c r="G171" s="144">
        <v>0</v>
      </c>
      <c r="H171" s="144">
        <v>301559.75</v>
      </c>
    </row>
    <row r="172" spans="1:8" ht="15.6" x14ac:dyDescent="0.3">
      <c r="A172" s="144" t="s">
        <v>515</v>
      </c>
      <c r="B172" s="230" t="str">
        <f t="shared" si="2"/>
        <v>5921</v>
      </c>
      <c r="C172" s="161" t="s">
        <v>663</v>
      </c>
      <c r="D172" s="144">
        <v>0</v>
      </c>
      <c r="E172" s="144">
        <v>0</v>
      </c>
      <c r="F172" s="144">
        <v>0</v>
      </c>
      <c r="G172" s="144">
        <v>0</v>
      </c>
      <c r="H172" s="144">
        <v>0</v>
      </c>
    </row>
    <row r="173" spans="1:8" ht="15.6" x14ac:dyDescent="0.3">
      <c r="A173" s="144" t="s">
        <v>274</v>
      </c>
      <c r="B173" s="230" t="str">
        <f t="shared" si="2"/>
        <v>6021</v>
      </c>
      <c r="C173" s="147" t="s">
        <v>664</v>
      </c>
      <c r="D173" s="144">
        <v>0</v>
      </c>
      <c r="E173" s="144">
        <v>0</v>
      </c>
      <c r="F173" s="144">
        <v>0</v>
      </c>
      <c r="G173" s="144">
        <v>0</v>
      </c>
      <c r="H173" s="144">
        <v>0</v>
      </c>
    </row>
    <row r="174" spans="1:8" ht="15.6" x14ac:dyDescent="0.3">
      <c r="A174" s="144" t="s">
        <v>518</v>
      </c>
      <c r="B174" s="230" t="str">
        <f t="shared" si="2"/>
        <v>6121</v>
      </c>
      <c r="C174" s="147" t="s">
        <v>665</v>
      </c>
      <c r="D174" s="144">
        <v>0</v>
      </c>
      <c r="E174" s="144">
        <v>0</v>
      </c>
      <c r="F174" s="144">
        <v>0</v>
      </c>
      <c r="G174" s="144">
        <v>0</v>
      </c>
      <c r="H174" s="144">
        <v>0</v>
      </c>
    </row>
    <row r="175" spans="1:8" ht="15.6" x14ac:dyDescent="0.3">
      <c r="A175" s="144" t="s">
        <v>520</v>
      </c>
      <c r="B175" s="230" t="str">
        <f t="shared" si="2"/>
        <v>6225</v>
      </c>
      <c r="C175" s="161" t="s">
        <v>666</v>
      </c>
      <c r="D175" s="144">
        <v>0</v>
      </c>
      <c r="E175" s="144">
        <v>0</v>
      </c>
      <c r="F175" s="144">
        <v>0</v>
      </c>
      <c r="G175" s="144">
        <v>0</v>
      </c>
      <c r="H175" s="144">
        <v>0</v>
      </c>
    </row>
    <row r="176" spans="1:8" ht="15.6" x14ac:dyDescent="0.3">
      <c r="A176" s="144" t="s">
        <v>522</v>
      </c>
      <c r="B176" s="230" t="str">
        <f t="shared" si="2"/>
        <v>6325</v>
      </c>
      <c r="C176" s="161" t="s">
        <v>667</v>
      </c>
      <c r="D176" s="144">
        <v>0</v>
      </c>
      <c r="E176" s="144">
        <v>0</v>
      </c>
      <c r="F176" s="144">
        <v>0</v>
      </c>
      <c r="G176" s="144">
        <v>0</v>
      </c>
      <c r="H176" s="144">
        <v>0</v>
      </c>
    </row>
    <row r="177" spans="1:8" ht="15.6" x14ac:dyDescent="0.3">
      <c r="A177" s="144" t="s">
        <v>524</v>
      </c>
      <c r="B177" s="230" t="str">
        <f t="shared" si="2"/>
        <v>6408</v>
      </c>
      <c r="C177" s="161" t="s">
        <v>668</v>
      </c>
      <c r="D177" s="144">
        <v>0</v>
      </c>
      <c r="E177" s="144">
        <v>0</v>
      </c>
      <c r="F177" s="144">
        <v>0</v>
      </c>
      <c r="G177" s="144">
        <v>24294.839999999997</v>
      </c>
      <c r="H177" s="144">
        <v>24294.839999999997</v>
      </c>
    </row>
    <row r="178" spans="1:8" ht="15.6" x14ac:dyDescent="0.3">
      <c r="A178" s="144" t="s">
        <v>526</v>
      </c>
      <c r="B178" s="230" t="str">
        <f t="shared" si="2"/>
        <v>65</v>
      </c>
      <c r="C178" s="161" t="s">
        <v>669</v>
      </c>
      <c r="D178" s="144">
        <v>0</v>
      </c>
      <c r="E178" s="144">
        <v>0</v>
      </c>
      <c r="F178" s="144">
        <v>0</v>
      </c>
      <c r="G178" s="144">
        <v>0</v>
      </c>
      <c r="H178" s="144">
        <v>0</v>
      </c>
    </row>
    <row r="179" spans="1:8" ht="15.6" x14ac:dyDescent="0.3">
      <c r="A179" s="144" t="s">
        <v>528</v>
      </c>
      <c r="B179" s="230" t="str">
        <f t="shared" si="2"/>
        <v>66</v>
      </c>
      <c r="C179" s="161" t="s">
        <v>670</v>
      </c>
      <c r="D179" s="144">
        <v>0</v>
      </c>
      <c r="E179" s="144">
        <v>0</v>
      </c>
      <c r="F179" s="144">
        <v>0</v>
      </c>
      <c r="G179" s="144">
        <v>0</v>
      </c>
      <c r="H179" s="144">
        <v>0</v>
      </c>
    </row>
    <row r="180" spans="1:8" ht="15.6" x14ac:dyDescent="0.3">
      <c r="A180" s="144" t="s">
        <v>530</v>
      </c>
      <c r="B180" s="230" t="str">
        <f t="shared" si="2"/>
        <v>6711</v>
      </c>
      <c r="C180" s="161" t="s">
        <v>671</v>
      </c>
      <c r="D180" s="144">
        <v>729.88999999999987</v>
      </c>
      <c r="E180" s="144">
        <v>0</v>
      </c>
      <c r="F180" s="144">
        <v>729.88999999999987</v>
      </c>
      <c r="G180" s="144">
        <v>0</v>
      </c>
      <c r="H180" s="144">
        <v>729.88999999999987</v>
      </c>
    </row>
    <row r="181" spans="1:8" ht="15.6" x14ac:dyDescent="0.3">
      <c r="A181" s="144" t="s">
        <v>672</v>
      </c>
      <c r="B181" s="230">
        <f t="shared" si="2"/>
        <v>6825</v>
      </c>
      <c r="C181" s="161">
        <v>6825</v>
      </c>
      <c r="D181" s="144">
        <v>771.63000000000011</v>
      </c>
      <c r="E181" s="144">
        <v>0</v>
      </c>
      <c r="F181" s="144">
        <v>771.63000000000011</v>
      </c>
      <c r="G181" s="144">
        <v>0</v>
      </c>
      <c r="H181" s="144">
        <v>771.63000000000011</v>
      </c>
    </row>
    <row r="182" spans="1:8" ht="15.6" x14ac:dyDescent="0.3">
      <c r="A182" s="144" t="s">
        <v>535</v>
      </c>
      <c r="B182" s="230" t="str">
        <f t="shared" si="2"/>
        <v>7209</v>
      </c>
      <c r="C182" s="161" t="s">
        <v>673</v>
      </c>
      <c r="D182" s="144">
        <v>977.09999999999991</v>
      </c>
      <c r="E182" s="144">
        <v>0</v>
      </c>
      <c r="F182" s="144">
        <v>977.09999999999991</v>
      </c>
      <c r="G182" s="144">
        <v>0</v>
      </c>
      <c r="H182" s="144">
        <v>977.09999999999991</v>
      </c>
    </row>
    <row r="183" spans="1:8" ht="15.6" x14ac:dyDescent="0.3">
      <c r="A183" s="144" t="s">
        <v>347</v>
      </c>
      <c r="B183" s="230" t="str">
        <f t="shared" ref="B183:B207" si="3">C183</f>
        <v>7305</v>
      </c>
      <c r="C183" s="161" t="s">
        <v>674</v>
      </c>
      <c r="D183" s="144">
        <v>0</v>
      </c>
      <c r="E183" s="144">
        <v>0</v>
      </c>
      <c r="F183" s="144">
        <v>0</v>
      </c>
      <c r="G183" s="144">
        <v>0</v>
      </c>
      <c r="H183" s="144">
        <v>0</v>
      </c>
    </row>
    <row r="184" spans="1:8" ht="15.6" x14ac:dyDescent="0.3">
      <c r="A184" s="144" t="s">
        <v>538</v>
      </c>
      <c r="B184" s="230" t="str">
        <f t="shared" si="3"/>
        <v>7405</v>
      </c>
      <c r="C184" s="161" t="s">
        <v>675</v>
      </c>
      <c r="D184" s="144">
        <v>1463.4699999999998</v>
      </c>
      <c r="E184" s="144">
        <v>0</v>
      </c>
      <c r="F184" s="144">
        <v>1463.4699999999998</v>
      </c>
      <c r="G184" s="144">
        <v>0</v>
      </c>
      <c r="H184" s="144">
        <v>1463.4699999999998</v>
      </c>
    </row>
    <row r="185" spans="1:8" ht="15.6" x14ac:dyDescent="0.3">
      <c r="A185" s="144" t="s">
        <v>538</v>
      </c>
      <c r="B185" s="230" t="str">
        <f t="shared" si="3"/>
        <v>7401A</v>
      </c>
      <c r="C185" s="161" t="s">
        <v>676</v>
      </c>
      <c r="D185" s="144">
        <v>0</v>
      </c>
      <c r="E185" s="144">
        <v>0</v>
      </c>
      <c r="F185" s="144">
        <v>0</v>
      </c>
      <c r="G185" s="144">
        <v>0</v>
      </c>
      <c r="H185" s="144">
        <v>0</v>
      </c>
    </row>
    <row r="186" spans="1:8" ht="15.6" x14ac:dyDescent="0.3">
      <c r="A186" s="144" t="s">
        <v>541</v>
      </c>
      <c r="B186" s="230" t="str">
        <f t="shared" si="3"/>
        <v>7511</v>
      </c>
      <c r="C186" s="147" t="s">
        <v>677</v>
      </c>
      <c r="D186" s="144">
        <v>108.61</v>
      </c>
      <c r="E186" s="144">
        <v>0</v>
      </c>
      <c r="F186" s="144">
        <v>108.61</v>
      </c>
      <c r="G186" s="144">
        <v>0</v>
      </c>
      <c r="H186" s="144">
        <v>108.61</v>
      </c>
    </row>
    <row r="187" spans="1:8" ht="15.6" x14ac:dyDescent="0.3">
      <c r="A187" s="144" t="s">
        <v>541</v>
      </c>
      <c r="B187" s="230" t="str">
        <f t="shared" si="3"/>
        <v>7501A</v>
      </c>
      <c r="C187" s="147" t="s">
        <v>678</v>
      </c>
      <c r="D187" s="144">
        <v>0</v>
      </c>
      <c r="E187" s="144">
        <v>0</v>
      </c>
      <c r="F187" s="144">
        <v>0</v>
      </c>
      <c r="G187" s="144">
        <v>0</v>
      </c>
      <c r="H187" s="144">
        <v>0</v>
      </c>
    </row>
    <row r="188" spans="1:8" ht="15.6" x14ac:dyDescent="0.3">
      <c r="A188" s="144" t="s">
        <v>544</v>
      </c>
      <c r="B188" s="230" t="str">
        <f t="shared" si="3"/>
        <v>7913</v>
      </c>
      <c r="C188" s="161" t="s">
        <v>679</v>
      </c>
      <c r="D188" s="144">
        <v>0</v>
      </c>
      <c r="E188" s="144">
        <v>0</v>
      </c>
      <c r="F188" s="144">
        <v>0</v>
      </c>
      <c r="G188" s="144">
        <v>0</v>
      </c>
      <c r="H188" s="144">
        <v>0</v>
      </c>
    </row>
    <row r="189" spans="1:8" ht="15.6" x14ac:dyDescent="0.3">
      <c r="A189" s="144" t="s">
        <v>680</v>
      </c>
      <c r="B189" s="230">
        <f t="shared" si="3"/>
        <v>8025</v>
      </c>
      <c r="C189" s="161">
        <v>8025</v>
      </c>
      <c r="D189" s="144">
        <v>0</v>
      </c>
      <c r="E189" s="144">
        <v>0</v>
      </c>
      <c r="F189" s="144">
        <v>0</v>
      </c>
      <c r="G189" s="144">
        <v>0</v>
      </c>
      <c r="H189" s="144">
        <v>0</v>
      </c>
    </row>
    <row r="190" spans="1:8" ht="15.6" x14ac:dyDescent="0.3">
      <c r="A190" s="144" t="s">
        <v>548</v>
      </c>
      <c r="B190" s="230" t="str">
        <f t="shared" si="3"/>
        <v>8125</v>
      </c>
      <c r="C190" s="161" t="s">
        <v>681</v>
      </c>
      <c r="D190" s="144">
        <v>0</v>
      </c>
      <c r="E190" s="144">
        <v>0</v>
      </c>
      <c r="F190" s="144">
        <v>0</v>
      </c>
      <c r="G190" s="144">
        <v>0</v>
      </c>
      <c r="H190" s="144">
        <v>0</v>
      </c>
    </row>
    <row r="191" spans="1:8" ht="15.6" x14ac:dyDescent="0.3">
      <c r="A191" s="144" t="s">
        <v>553</v>
      </c>
      <c r="B191" s="230" t="str">
        <f t="shared" si="3"/>
        <v>8811</v>
      </c>
      <c r="C191" s="161" t="s">
        <v>682</v>
      </c>
      <c r="D191" s="144">
        <v>0</v>
      </c>
      <c r="E191" s="144">
        <v>0</v>
      </c>
      <c r="F191" s="144">
        <v>0</v>
      </c>
      <c r="G191" s="144">
        <v>0</v>
      </c>
      <c r="H191" s="144">
        <v>0</v>
      </c>
    </row>
    <row r="192" spans="1:8" ht="15.6" x14ac:dyDescent="0.3">
      <c r="A192" s="144" t="s">
        <v>555</v>
      </c>
      <c r="B192" s="230" t="str">
        <f t="shared" si="3"/>
        <v>9025</v>
      </c>
      <c r="C192" s="147" t="s">
        <v>683</v>
      </c>
      <c r="D192" s="144">
        <v>0</v>
      </c>
      <c r="E192" s="144">
        <v>0</v>
      </c>
      <c r="F192" s="144">
        <v>0</v>
      </c>
      <c r="G192" s="144">
        <v>0</v>
      </c>
      <c r="H192" s="144">
        <v>0</v>
      </c>
    </row>
    <row r="193" spans="1:8" ht="15.6" x14ac:dyDescent="0.3">
      <c r="A193" s="144" t="s">
        <v>557</v>
      </c>
      <c r="B193" s="230" t="str">
        <f t="shared" si="3"/>
        <v>9202</v>
      </c>
      <c r="C193" s="147" t="s">
        <v>684</v>
      </c>
      <c r="D193" s="144">
        <v>0</v>
      </c>
      <c r="E193" s="144">
        <v>0</v>
      </c>
      <c r="F193" s="144">
        <v>0</v>
      </c>
      <c r="G193" s="144">
        <v>0</v>
      </c>
      <c r="H193" s="144">
        <v>0</v>
      </c>
    </row>
    <row r="194" spans="1:8" ht="15.6" x14ac:dyDescent="0.3">
      <c r="A194" s="144" t="s">
        <v>559</v>
      </c>
      <c r="B194" s="230" t="str">
        <f t="shared" si="3"/>
        <v>9302</v>
      </c>
      <c r="C194" s="147" t="s">
        <v>685</v>
      </c>
      <c r="D194" s="144">
        <v>0</v>
      </c>
      <c r="E194" s="144">
        <v>0</v>
      </c>
      <c r="F194" s="144">
        <v>0</v>
      </c>
      <c r="G194" s="144">
        <v>0</v>
      </c>
      <c r="H194" s="144">
        <v>0</v>
      </c>
    </row>
    <row r="195" spans="1:8" ht="15.6" x14ac:dyDescent="0.3">
      <c r="A195" s="144" t="s">
        <v>561</v>
      </c>
      <c r="B195" s="230" t="str">
        <f t="shared" si="3"/>
        <v>9425</v>
      </c>
      <c r="C195" s="147" t="s">
        <v>686</v>
      </c>
      <c r="D195" s="144">
        <v>0</v>
      </c>
      <c r="E195" s="144">
        <v>0</v>
      </c>
      <c r="F195" s="144">
        <v>0</v>
      </c>
      <c r="G195" s="144">
        <v>0</v>
      </c>
      <c r="H195" s="144">
        <v>0</v>
      </c>
    </row>
    <row r="196" spans="1:8" ht="15.6" x14ac:dyDescent="0.3">
      <c r="A196" s="144" t="s">
        <v>563</v>
      </c>
      <c r="B196" s="230" t="str">
        <f t="shared" si="3"/>
        <v>9601A</v>
      </c>
      <c r="C196" s="147" t="s">
        <v>687</v>
      </c>
      <c r="D196" s="144">
        <v>0</v>
      </c>
      <c r="E196" s="144">
        <v>0</v>
      </c>
      <c r="F196" s="144">
        <v>0</v>
      </c>
      <c r="G196" s="144">
        <v>0</v>
      </c>
      <c r="H196" s="144">
        <v>0</v>
      </c>
    </row>
    <row r="197" spans="1:8" ht="15.6" x14ac:dyDescent="0.3">
      <c r="A197" s="144" t="s">
        <v>566</v>
      </c>
      <c r="B197" s="230" t="str">
        <f t="shared" si="3"/>
        <v>9701A</v>
      </c>
      <c r="C197" s="147" t="s">
        <v>688</v>
      </c>
      <c r="D197" s="144">
        <v>0</v>
      </c>
      <c r="E197" s="144">
        <v>0</v>
      </c>
      <c r="F197" s="144">
        <v>0</v>
      </c>
      <c r="G197" s="144">
        <v>0</v>
      </c>
      <c r="H197" s="144">
        <v>0</v>
      </c>
    </row>
    <row r="198" spans="1:8" ht="15.6" x14ac:dyDescent="0.3">
      <c r="A198" s="144" t="s">
        <v>566</v>
      </c>
      <c r="B198" s="230" t="str">
        <f t="shared" si="3"/>
        <v>9801A</v>
      </c>
      <c r="C198" s="147" t="s">
        <v>689</v>
      </c>
      <c r="D198" s="144">
        <v>10492074.689999999</v>
      </c>
      <c r="E198" s="144">
        <v>17280.160000000149</v>
      </c>
      <c r="F198" s="144">
        <v>10509354.85</v>
      </c>
      <c r="G198" s="144">
        <v>0</v>
      </c>
      <c r="H198" s="144">
        <v>10509354.85</v>
      </c>
    </row>
    <row r="199" spans="1:8" ht="15.6" x14ac:dyDescent="0.3">
      <c r="A199" s="144" t="s">
        <v>607</v>
      </c>
      <c r="B199" s="230" t="str">
        <f t="shared" si="3"/>
        <v>9818A1</v>
      </c>
      <c r="C199" s="162" t="s">
        <v>608</v>
      </c>
      <c r="D199" s="144"/>
      <c r="E199" s="144">
        <v>0</v>
      </c>
      <c r="F199" s="144">
        <v>0</v>
      </c>
      <c r="G199" s="144">
        <v>0</v>
      </c>
      <c r="H199" s="144">
        <v>0</v>
      </c>
    </row>
    <row r="200" spans="1:8" ht="15.6" x14ac:dyDescent="0.3">
      <c r="A200" s="144" t="s">
        <v>609</v>
      </c>
      <c r="B200" s="230" t="str">
        <f t="shared" si="3"/>
        <v>9818A2</v>
      </c>
      <c r="C200" s="162" t="s">
        <v>610</v>
      </c>
      <c r="D200" s="144"/>
      <c r="E200" s="144">
        <v>0</v>
      </c>
      <c r="F200" s="144">
        <v>0</v>
      </c>
      <c r="G200" s="144">
        <v>0</v>
      </c>
      <c r="H200" s="144">
        <v>0</v>
      </c>
    </row>
    <row r="201" spans="1:8" ht="15.6" x14ac:dyDescent="0.3">
      <c r="A201" s="144" t="s">
        <v>567</v>
      </c>
      <c r="B201" s="230" t="str">
        <f t="shared" si="3"/>
        <v>BB</v>
      </c>
      <c r="C201" s="147" t="s">
        <v>587</v>
      </c>
      <c r="D201" s="144">
        <v>0</v>
      </c>
      <c r="E201" s="144">
        <v>0</v>
      </c>
      <c r="F201" s="144">
        <v>0</v>
      </c>
      <c r="G201" s="144">
        <v>0</v>
      </c>
      <c r="H201" s="144">
        <v>0</v>
      </c>
    </row>
    <row r="202" spans="1:8" ht="15.6" x14ac:dyDescent="0.3">
      <c r="A202" s="144" t="s">
        <v>569</v>
      </c>
      <c r="B202" s="230" t="str">
        <f t="shared" si="3"/>
        <v>AA</v>
      </c>
      <c r="C202" s="225" t="s">
        <v>570</v>
      </c>
      <c r="D202" s="144"/>
      <c r="E202" s="144">
        <v>0</v>
      </c>
      <c r="F202" s="144">
        <v>0</v>
      </c>
      <c r="G202" s="144">
        <v>0</v>
      </c>
      <c r="H202" s="144">
        <v>0</v>
      </c>
    </row>
    <row r="203" spans="1:8" ht="15.6" x14ac:dyDescent="0.3">
      <c r="A203" s="144" t="s">
        <v>571</v>
      </c>
      <c r="B203" s="230">
        <f t="shared" si="3"/>
        <v>0</v>
      </c>
      <c r="C203" s="144"/>
      <c r="D203" s="144"/>
      <c r="E203" s="144">
        <v>0</v>
      </c>
      <c r="F203" s="144">
        <v>0</v>
      </c>
      <c r="G203" s="144">
        <v>0</v>
      </c>
      <c r="H203" s="144">
        <v>0</v>
      </c>
    </row>
    <row r="204" spans="1:8" ht="15.6" x14ac:dyDescent="0.3">
      <c r="A204" s="144" t="s">
        <v>572</v>
      </c>
      <c r="B204" s="230">
        <f t="shared" si="3"/>
        <v>0</v>
      </c>
      <c r="C204" s="144"/>
      <c r="D204" s="144"/>
      <c r="E204" s="144">
        <v>0</v>
      </c>
      <c r="F204" s="144">
        <v>0</v>
      </c>
      <c r="G204" s="144">
        <v>0</v>
      </c>
      <c r="H204" s="144">
        <v>0</v>
      </c>
    </row>
    <row r="205" spans="1:8" ht="15.6" x14ac:dyDescent="0.3">
      <c r="A205" s="144" t="s">
        <v>300</v>
      </c>
      <c r="B205" s="230" t="str">
        <f t="shared" si="3"/>
        <v>QQ</v>
      </c>
      <c r="C205" s="225" t="s">
        <v>573</v>
      </c>
      <c r="D205" s="144"/>
      <c r="E205" s="144">
        <v>0</v>
      </c>
      <c r="F205" s="144">
        <v>0</v>
      </c>
      <c r="G205" s="144">
        <v>0</v>
      </c>
      <c r="H205" s="144">
        <v>0</v>
      </c>
    </row>
    <row r="206" spans="1:8" ht="15.6" x14ac:dyDescent="0.3">
      <c r="A206" s="144" t="s">
        <v>574</v>
      </c>
      <c r="B206" s="230">
        <f t="shared" si="3"/>
        <v>0</v>
      </c>
      <c r="C206" s="144"/>
      <c r="D206" s="144"/>
      <c r="E206" s="144">
        <v>0</v>
      </c>
      <c r="F206" s="144">
        <v>0</v>
      </c>
      <c r="G206" s="144">
        <v>0</v>
      </c>
      <c r="H206" s="144">
        <v>0</v>
      </c>
    </row>
    <row r="207" spans="1:8" ht="15.6" x14ac:dyDescent="0.3">
      <c r="A207" s="144" t="s">
        <v>575</v>
      </c>
      <c r="B207" s="230" t="str">
        <f t="shared" si="3"/>
        <v>RB</v>
      </c>
      <c r="C207" s="225" t="s">
        <v>576</v>
      </c>
      <c r="D207" s="144"/>
      <c r="E207" s="144">
        <v>0</v>
      </c>
      <c r="F207" s="144">
        <v>0</v>
      </c>
      <c r="G207" s="144">
        <v>0</v>
      </c>
      <c r="H207" s="144">
        <v>0</v>
      </c>
    </row>
    <row r="208" spans="1:8" ht="15.6" x14ac:dyDescent="0.3">
      <c r="A208" s="144"/>
      <c r="B208" s="144"/>
      <c r="C208" s="158"/>
      <c r="D208" s="148" t="s">
        <v>577</v>
      </c>
      <c r="E208" s="148" t="s">
        <v>577</v>
      </c>
      <c r="F208" s="148" t="s">
        <v>577</v>
      </c>
      <c r="G208" s="148" t="s">
        <v>577</v>
      </c>
      <c r="H208" s="148" t="s">
        <v>577</v>
      </c>
    </row>
    <row r="209" spans="1:8" ht="15.6" x14ac:dyDescent="0.3">
      <c r="A209" s="144" t="s">
        <v>578</v>
      </c>
      <c r="B209" s="144"/>
      <c r="C209" s="158"/>
      <c r="D209" s="144">
        <v>11132714.73</v>
      </c>
      <c r="E209" s="144">
        <v>17280.160000000149</v>
      </c>
      <c r="F209" s="144">
        <v>11149994.890000001</v>
      </c>
      <c r="G209" s="144">
        <v>24294.839999999997</v>
      </c>
      <c r="H209" s="144">
        <v>11174289.73</v>
      </c>
    </row>
    <row r="210" spans="1:8" ht="15.6" x14ac:dyDescent="0.3">
      <c r="A210" s="144"/>
      <c r="B210" s="144"/>
      <c r="C210" s="144"/>
      <c r="D210" s="148" t="s">
        <v>397</v>
      </c>
      <c r="E210" s="148" t="s">
        <v>397</v>
      </c>
      <c r="F210" s="148" t="s">
        <v>397</v>
      </c>
      <c r="G210" s="148" t="s">
        <v>397</v>
      </c>
      <c r="H210" s="148" t="s">
        <v>397</v>
      </c>
    </row>
    <row r="211" spans="1:8" ht="15.6" x14ac:dyDescent="0.3">
      <c r="A211" s="144"/>
      <c r="B211" s="144"/>
      <c r="C211" s="144"/>
      <c r="D211" s="144"/>
      <c r="E211" s="144"/>
      <c r="F211" s="144"/>
      <c r="G211" s="144"/>
      <c r="H211" s="144">
        <v>0</v>
      </c>
    </row>
    <row r="212" spans="1:8" ht="15.6" x14ac:dyDescent="0.3">
      <c r="A212" s="144"/>
      <c r="B212" s="144"/>
      <c r="C212" s="144"/>
      <c r="D212" s="144"/>
      <c r="E212" s="144"/>
      <c r="F212" s="144"/>
      <c r="G212" s="144"/>
      <c r="H212" s="144"/>
    </row>
    <row r="213" spans="1:8" ht="15.6" x14ac:dyDescent="0.3">
      <c r="A213" s="144"/>
      <c r="B213" s="144"/>
      <c r="C213" s="144"/>
      <c r="D213" s="144"/>
      <c r="E213" s="144"/>
      <c r="F213" s="144"/>
      <c r="G213" s="144"/>
      <c r="H213" s="144"/>
    </row>
    <row r="214" spans="1:8" ht="15.6" x14ac:dyDescent="0.3">
      <c r="A214" s="144"/>
      <c r="B214" s="144"/>
      <c r="C214" s="144"/>
      <c r="D214" s="144"/>
      <c r="E214" s="144"/>
      <c r="F214" s="144"/>
      <c r="G214" s="144"/>
      <c r="H214" s="144"/>
    </row>
    <row r="215" spans="1:8" ht="15.6" x14ac:dyDescent="0.3">
      <c r="A215" s="144"/>
      <c r="B215" s="144"/>
      <c r="C215" s="144"/>
      <c r="D215" s="144"/>
      <c r="E215" s="144"/>
      <c r="F215" s="144"/>
      <c r="G215" s="144"/>
      <c r="H215" s="144"/>
    </row>
    <row r="216" spans="1:8" ht="15.6" x14ac:dyDescent="0.3">
      <c r="A216" s="144"/>
      <c r="B216" s="144"/>
      <c r="C216" s="144"/>
      <c r="D216" s="144"/>
      <c r="E216" s="144"/>
      <c r="F216" s="144"/>
      <c r="G216" s="144"/>
      <c r="H216" s="144"/>
    </row>
    <row r="217" spans="1:8" ht="15.6" x14ac:dyDescent="0.3">
      <c r="A217" s="144"/>
      <c r="B217" s="144"/>
      <c r="C217" s="144"/>
      <c r="D217" s="144"/>
      <c r="E217" s="144"/>
      <c r="F217" s="144"/>
      <c r="G217" s="144"/>
      <c r="H217" s="144"/>
    </row>
    <row r="218" spans="1:8" ht="15.6" x14ac:dyDescent="0.3">
      <c r="A218" s="144"/>
      <c r="B218" s="144"/>
      <c r="C218" s="144"/>
      <c r="D218" s="144"/>
      <c r="E218" s="144"/>
      <c r="F218" s="144"/>
      <c r="G218" s="144"/>
      <c r="H218" s="144"/>
    </row>
    <row r="219" spans="1:8" ht="15.6" x14ac:dyDescent="0.3">
      <c r="A219" s="144"/>
      <c r="B219" s="144"/>
      <c r="C219" s="144"/>
      <c r="D219" s="144"/>
      <c r="E219" s="144"/>
      <c r="F219" s="144"/>
      <c r="G219" s="144"/>
      <c r="H219" s="144"/>
    </row>
    <row r="220" spans="1:8" ht="15.6" x14ac:dyDescent="0.3">
      <c r="A220" s="144"/>
      <c r="B220" s="144"/>
      <c r="C220" s="144"/>
      <c r="D220" s="144" t="s">
        <v>394</v>
      </c>
      <c r="E220" s="144"/>
      <c r="F220" s="144"/>
      <c r="G220" s="144"/>
      <c r="H220" s="144"/>
    </row>
    <row r="221" spans="1:8" ht="15.6" x14ac:dyDescent="0.3">
      <c r="A221" s="144"/>
      <c r="B221" s="144"/>
      <c r="C221" s="144"/>
      <c r="D221" s="144" t="s">
        <v>582</v>
      </c>
      <c r="E221" s="144"/>
      <c r="F221" s="144"/>
      <c r="G221" s="144"/>
      <c r="H221" s="144"/>
    </row>
    <row r="222" spans="1:8" ht="15.6" x14ac:dyDescent="0.3">
      <c r="A222" s="144" t="s">
        <v>586</v>
      </c>
      <c r="B222" s="144"/>
      <c r="C222" s="144"/>
      <c r="D222" s="144"/>
      <c r="E222" s="149" t="s">
        <v>611</v>
      </c>
      <c r="F222" s="144"/>
      <c r="G222" s="144"/>
      <c r="H222" s="144"/>
    </row>
    <row r="223" spans="1:8" ht="15.6" x14ac:dyDescent="0.3">
      <c r="A223" s="148" t="s">
        <v>397</v>
      </c>
      <c r="B223" s="148"/>
      <c r="C223" s="156" t="s">
        <v>397</v>
      </c>
      <c r="D223" s="156" t="s">
        <v>397</v>
      </c>
      <c r="E223" s="156" t="s">
        <v>397</v>
      </c>
      <c r="F223" s="156" t="s">
        <v>397</v>
      </c>
      <c r="G223" s="156" t="s">
        <v>397</v>
      </c>
      <c r="H223" s="156" t="s">
        <v>397</v>
      </c>
    </row>
    <row r="224" spans="1:8" ht="15.6" x14ac:dyDescent="0.3">
      <c r="A224" s="144" t="s">
        <v>398</v>
      </c>
      <c r="B224" s="144"/>
      <c r="C224" s="158"/>
      <c r="D224" s="146" t="s">
        <v>185</v>
      </c>
      <c r="E224" s="146" t="s">
        <v>185</v>
      </c>
      <c r="F224" s="146" t="s">
        <v>399</v>
      </c>
      <c r="G224" s="146" t="s">
        <v>185</v>
      </c>
      <c r="H224" s="146" t="s">
        <v>400</v>
      </c>
    </row>
    <row r="225" spans="1:8" ht="15.6" x14ac:dyDescent="0.3">
      <c r="A225" s="144"/>
      <c r="B225" s="144"/>
      <c r="C225" s="158"/>
      <c r="D225" s="146" t="s">
        <v>401</v>
      </c>
      <c r="E225" s="146" t="s">
        <v>402</v>
      </c>
      <c r="F225" s="146" t="s">
        <v>402</v>
      </c>
      <c r="G225" s="146" t="s">
        <v>403</v>
      </c>
      <c r="H225" s="146" t="s">
        <v>404</v>
      </c>
    </row>
    <row r="226" spans="1:8" ht="15.6" x14ac:dyDescent="0.3">
      <c r="A226" s="144"/>
      <c r="B226" s="144"/>
      <c r="C226" s="158"/>
      <c r="D226" s="146" t="s">
        <v>405</v>
      </c>
      <c r="E226" s="146" t="s">
        <v>406</v>
      </c>
      <c r="F226" s="144"/>
      <c r="G226" s="146" t="s">
        <v>406</v>
      </c>
      <c r="H226" s="146" t="s">
        <v>583</v>
      </c>
    </row>
    <row r="227" spans="1:8" ht="15.6" x14ac:dyDescent="0.3">
      <c r="A227" s="148" t="s">
        <v>397</v>
      </c>
      <c r="B227" s="148"/>
      <c r="C227" s="156" t="s">
        <v>397</v>
      </c>
      <c r="D227" s="156" t="s">
        <v>397</v>
      </c>
      <c r="E227" s="156" t="s">
        <v>397</v>
      </c>
      <c r="F227" s="156" t="s">
        <v>397</v>
      </c>
      <c r="G227" s="156" t="s">
        <v>397</v>
      </c>
      <c r="H227" s="156" t="s">
        <v>397</v>
      </c>
    </row>
    <row r="228" spans="1:8" ht="15.6" x14ac:dyDescent="0.3">
      <c r="A228" s="144" t="s">
        <v>408</v>
      </c>
      <c r="B228" s="230" t="str">
        <f>C228</f>
        <v>00</v>
      </c>
      <c r="C228" s="224" t="s">
        <v>409</v>
      </c>
      <c r="D228" s="144"/>
      <c r="E228" s="144">
        <v>0</v>
      </c>
      <c r="F228" s="144">
        <v>0</v>
      </c>
      <c r="G228" s="144">
        <v>0</v>
      </c>
      <c r="H228" s="144">
        <v>0</v>
      </c>
    </row>
    <row r="229" spans="1:8" ht="15.6" x14ac:dyDescent="0.3">
      <c r="A229" s="144" t="s">
        <v>410</v>
      </c>
      <c r="B229" s="230" t="str">
        <f t="shared" ref="B229:B292" si="4">C229</f>
        <v>0202</v>
      </c>
      <c r="C229" s="161" t="s">
        <v>612</v>
      </c>
      <c r="D229" s="144">
        <v>0</v>
      </c>
      <c r="E229" s="144">
        <v>0</v>
      </c>
      <c r="F229" s="144">
        <v>0</v>
      </c>
      <c r="G229" s="144">
        <v>0</v>
      </c>
      <c r="H229" s="144">
        <v>0</v>
      </c>
    </row>
    <row r="230" spans="1:8" ht="15.6" x14ac:dyDescent="0.3">
      <c r="A230" s="144" t="s">
        <v>413</v>
      </c>
      <c r="B230" s="230" t="str">
        <f t="shared" si="4"/>
        <v>0303</v>
      </c>
      <c r="C230" s="161" t="s">
        <v>613</v>
      </c>
      <c r="D230" s="144">
        <v>0</v>
      </c>
      <c r="E230" s="144">
        <v>0</v>
      </c>
      <c r="F230" s="144">
        <v>0</v>
      </c>
      <c r="G230" s="144">
        <v>0</v>
      </c>
      <c r="H230" s="144">
        <v>0</v>
      </c>
    </row>
    <row r="231" spans="1:8" ht="15.6" x14ac:dyDescent="0.3">
      <c r="A231" s="144" t="s">
        <v>415</v>
      </c>
      <c r="B231" s="230" t="str">
        <f t="shared" si="4"/>
        <v>0412</v>
      </c>
      <c r="C231" s="161" t="s">
        <v>614</v>
      </c>
      <c r="D231" s="144">
        <v>0</v>
      </c>
      <c r="E231" s="144">
        <v>0</v>
      </c>
      <c r="F231" s="144">
        <v>0</v>
      </c>
      <c r="G231" s="144">
        <v>0</v>
      </c>
      <c r="H231" s="144">
        <v>0</v>
      </c>
    </row>
    <row r="232" spans="1:8" ht="15.6" x14ac:dyDescent="0.3">
      <c r="A232" s="144" t="s">
        <v>417</v>
      </c>
      <c r="B232" s="230" t="str">
        <f t="shared" si="4"/>
        <v>0521</v>
      </c>
      <c r="C232" s="147" t="s">
        <v>615</v>
      </c>
      <c r="D232" s="144">
        <v>0</v>
      </c>
      <c r="E232" s="144">
        <v>0</v>
      </c>
      <c r="F232" s="144">
        <v>0</v>
      </c>
      <c r="G232" s="144">
        <v>0</v>
      </c>
      <c r="H232" s="144">
        <v>0</v>
      </c>
    </row>
    <row r="233" spans="1:8" ht="15.6" x14ac:dyDescent="0.3">
      <c r="A233" s="144" t="s">
        <v>419</v>
      </c>
      <c r="B233" s="230" t="str">
        <f t="shared" si="4"/>
        <v>0603</v>
      </c>
      <c r="C233" s="161" t="s">
        <v>616</v>
      </c>
      <c r="D233" s="144">
        <v>0</v>
      </c>
      <c r="E233" s="144">
        <v>0</v>
      </c>
      <c r="F233" s="144">
        <v>0</v>
      </c>
      <c r="G233" s="144">
        <v>0</v>
      </c>
      <c r="H233" s="144">
        <v>0</v>
      </c>
    </row>
    <row r="234" spans="1:8" ht="15.6" x14ac:dyDescent="0.3">
      <c r="A234" s="144" t="s">
        <v>421</v>
      </c>
      <c r="B234" s="230" t="str">
        <f t="shared" si="4"/>
        <v>0721</v>
      </c>
      <c r="C234" s="147" t="s">
        <v>617</v>
      </c>
      <c r="D234" s="144">
        <v>0</v>
      </c>
      <c r="E234" s="144">
        <v>0</v>
      </c>
      <c r="F234" s="144">
        <v>0</v>
      </c>
      <c r="G234" s="144">
        <v>0</v>
      </c>
      <c r="H234" s="144">
        <v>0</v>
      </c>
    </row>
    <row r="235" spans="1:8" ht="15.6" x14ac:dyDescent="0.3">
      <c r="A235" s="144" t="s">
        <v>423</v>
      </c>
      <c r="B235" s="230" t="str">
        <f t="shared" si="4"/>
        <v>0803</v>
      </c>
      <c r="C235" s="147" t="s">
        <v>618</v>
      </c>
      <c r="D235" s="144">
        <v>6161.98</v>
      </c>
      <c r="E235" s="144">
        <v>0</v>
      </c>
      <c r="F235" s="144">
        <v>6161.98</v>
      </c>
      <c r="G235" s="144">
        <v>0</v>
      </c>
      <c r="H235" s="144">
        <v>6161.98</v>
      </c>
    </row>
    <row r="236" spans="1:8" ht="15.6" x14ac:dyDescent="0.3">
      <c r="A236" s="144" t="s">
        <v>605</v>
      </c>
      <c r="B236" s="230" t="str">
        <f t="shared" si="4"/>
        <v>1012</v>
      </c>
      <c r="C236" s="147" t="s">
        <v>619</v>
      </c>
      <c r="D236" s="144">
        <v>0</v>
      </c>
      <c r="E236" s="144">
        <v>0</v>
      </c>
      <c r="F236" s="144">
        <v>0</v>
      </c>
      <c r="G236" s="144">
        <v>0</v>
      </c>
      <c r="H236" s="144">
        <v>0</v>
      </c>
    </row>
    <row r="237" spans="1:8" ht="15.6" x14ac:dyDescent="0.3">
      <c r="A237" s="144" t="s">
        <v>429</v>
      </c>
      <c r="B237" s="230" t="str">
        <f t="shared" si="4"/>
        <v>1206</v>
      </c>
      <c r="C237" s="161" t="s">
        <v>620</v>
      </c>
      <c r="D237" s="144">
        <v>3365.14</v>
      </c>
      <c r="E237" s="144">
        <v>0</v>
      </c>
      <c r="F237" s="144">
        <v>3365.14</v>
      </c>
      <c r="G237" s="144">
        <v>0</v>
      </c>
      <c r="H237" s="144">
        <v>3365.14</v>
      </c>
    </row>
    <row r="238" spans="1:8" ht="15.6" x14ac:dyDescent="0.3">
      <c r="A238" s="144" t="s">
        <v>432</v>
      </c>
      <c r="B238" s="230" t="str">
        <f t="shared" si="4"/>
        <v>1312</v>
      </c>
      <c r="C238" s="161" t="s">
        <v>621</v>
      </c>
      <c r="D238" s="144">
        <v>0</v>
      </c>
      <c r="E238" s="144">
        <v>0</v>
      </c>
      <c r="F238" s="144">
        <v>0</v>
      </c>
      <c r="G238" s="144">
        <v>0</v>
      </c>
      <c r="H238" s="144">
        <v>0</v>
      </c>
    </row>
    <row r="239" spans="1:8" ht="15.6" x14ac:dyDescent="0.3">
      <c r="A239" s="144" t="s">
        <v>21</v>
      </c>
      <c r="B239" s="230" t="str">
        <f t="shared" si="4"/>
        <v>1524</v>
      </c>
      <c r="C239" s="161" t="s">
        <v>622</v>
      </c>
      <c r="D239" s="144">
        <v>14850</v>
      </c>
      <c r="E239" s="144">
        <v>0</v>
      </c>
      <c r="F239" s="144">
        <v>14850</v>
      </c>
      <c r="G239" s="144">
        <v>0</v>
      </c>
      <c r="H239" s="144">
        <v>14850</v>
      </c>
    </row>
    <row r="240" spans="1:8" ht="15.6" x14ac:dyDescent="0.3">
      <c r="A240" s="144" t="s">
        <v>284</v>
      </c>
      <c r="B240" s="230" t="str">
        <f t="shared" si="4"/>
        <v>1625</v>
      </c>
      <c r="C240" s="147" t="s">
        <v>623</v>
      </c>
      <c r="D240" s="144">
        <v>0</v>
      </c>
      <c r="E240" s="144">
        <v>0</v>
      </c>
      <c r="F240" s="144">
        <v>0</v>
      </c>
      <c r="G240" s="144">
        <v>0</v>
      </c>
      <c r="H240" s="144">
        <v>0</v>
      </c>
    </row>
    <row r="241" spans="1:8" ht="15.6" x14ac:dyDescent="0.3">
      <c r="A241" s="147" t="s">
        <v>436</v>
      </c>
      <c r="B241" s="230" t="str">
        <f t="shared" si="4"/>
        <v>1712</v>
      </c>
      <c r="C241" s="147" t="s">
        <v>624</v>
      </c>
      <c r="D241" s="144">
        <v>0</v>
      </c>
      <c r="E241" s="144">
        <v>0</v>
      </c>
      <c r="F241" s="144">
        <v>0</v>
      </c>
      <c r="G241" s="144">
        <v>0</v>
      </c>
      <c r="H241" s="144">
        <v>0</v>
      </c>
    </row>
    <row r="242" spans="1:8" ht="15.6" x14ac:dyDescent="0.3">
      <c r="A242" s="147" t="s">
        <v>438</v>
      </c>
      <c r="B242" s="230" t="str">
        <f t="shared" si="4"/>
        <v>1841</v>
      </c>
      <c r="C242" s="147" t="s">
        <v>439</v>
      </c>
      <c r="D242" s="144">
        <v>0</v>
      </c>
      <c r="E242" s="144">
        <v>0</v>
      </c>
      <c r="F242" s="144">
        <v>0</v>
      </c>
      <c r="G242" s="144">
        <v>0</v>
      </c>
      <c r="H242" s="144">
        <v>0</v>
      </c>
    </row>
    <row r="243" spans="1:8" ht="15.6" x14ac:dyDescent="0.3">
      <c r="A243" s="144" t="s">
        <v>440</v>
      </c>
      <c r="B243" s="230" t="str">
        <f t="shared" si="4"/>
        <v>2024</v>
      </c>
      <c r="C243" s="147" t="s">
        <v>625</v>
      </c>
      <c r="D243" s="144">
        <v>0</v>
      </c>
      <c r="E243" s="144">
        <v>0</v>
      </c>
      <c r="F243" s="144">
        <v>0</v>
      </c>
      <c r="G243" s="144">
        <v>0</v>
      </c>
      <c r="H243" s="144">
        <v>0</v>
      </c>
    </row>
    <row r="244" spans="1:8" ht="15.6" x14ac:dyDescent="0.3">
      <c r="A244" s="144" t="s">
        <v>442</v>
      </c>
      <c r="B244" s="230" t="str">
        <f t="shared" si="4"/>
        <v>2124</v>
      </c>
      <c r="C244" s="147" t="s">
        <v>626</v>
      </c>
      <c r="D244" s="144">
        <v>0</v>
      </c>
      <c r="E244" s="144">
        <v>0</v>
      </c>
      <c r="F244" s="144">
        <v>0</v>
      </c>
      <c r="G244" s="144">
        <v>0</v>
      </c>
      <c r="H244" s="144">
        <v>0</v>
      </c>
    </row>
    <row r="245" spans="1:8" ht="15.6" x14ac:dyDescent="0.3">
      <c r="A245" s="144" t="s">
        <v>444</v>
      </c>
      <c r="B245" s="230" t="str">
        <f t="shared" si="4"/>
        <v>2225</v>
      </c>
      <c r="C245" s="147" t="s">
        <v>627</v>
      </c>
      <c r="D245" s="144">
        <v>2299.7600000000002</v>
      </c>
      <c r="E245" s="144">
        <v>0</v>
      </c>
      <c r="F245" s="144">
        <v>2299.7600000000002</v>
      </c>
      <c r="G245" s="144">
        <v>0</v>
      </c>
      <c r="H245" s="144">
        <v>2299.7600000000002</v>
      </c>
    </row>
    <row r="246" spans="1:8" ht="15.6" x14ac:dyDescent="0.3">
      <c r="A246" s="144" t="s">
        <v>446</v>
      </c>
      <c r="B246" s="230" t="str">
        <f t="shared" si="4"/>
        <v>2325</v>
      </c>
      <c r="C246" s="147" t="s">
        <v>628</v>
      </c>
      <c r="D246" s="144">
        <v>365.88</v>
      </c>
      <c r="E246" s="144">
        <v>0</v>
      </c>
      <c r="F246" s="144">
        <v>365.88</v>
      </c>
      <c r="G246" s="144">
        <v>0</v>
      </c>
      <c r="H246" s="144">
        <v>365.88</v>
      </c>
    </row>
    <row r="247" spans="1:8" ht="15.6" x14ac:dyDescent="0.3">
      <c r="A247" s="144" t="s">
        <v>448</v>
      </c>
      <c r="B247" s="230" t="str">
        <f t="shared" si="4"/>
        <v>2425</v>
      </c>
      <c r="C247" s="147" t="s">
        <v>629</v>
      </c>
      <c r="D247" s="144">
        <v>436.95</v>
      </c>
      <c r="E247" s="144">
        <v>0</v>
      </c>
      <c r="F247" s="144">
        <v>436.95</v>
      </c>
      <c r="G247" s="144">
        <v>0</v>
      </c>
      <c r="H247" s="144">
        <v>436.95</v>
      </c>
    </row>
    <row r="248" spans="1:8" ht="15.6" x14ac:dyDescent="0.3">
      <c r="A248" s="144" t="s">
        <v>450</v>
      </c>
      <c r="B248" s="230" t="str">
        <f t="shared" si="4"/>
        <v>2504</v>
      </c>
      <c r="C248" s="161" t="s">
        <v>630</v>
      </c>
      <c r="D248" s="144">
        <v>0</v>
      </c>
      <c r="E248" s="144">
        <v>0</v>
      </c>
      <c r="F248" s="144">
        <v>0</v>
      </c>
      <c r="G248" s="144">
        <v>0</v>
      </c>
      <c r="H248" s="144">
        <v>0</v>
      </c>
    </row>
    <row r="249" spans="1:8" ht="15.6" x14ac:dyDescent="0.3">
      <c r="A249" s="144" t="s">
        <v>452</v>
      </c>
      <c r="B249" s="230" t="str">
        <f t="shared" si="4"/>
        <v>2604</v>
      </c>
      <c r="C249" s="161" t="s">
        <v>631</v>
      </c>
      <c r="D249" s="144">
        <v>0</v>
      </c>
      <c r="E249" s="144">
        <v>0</v>
      </c>
      <c r="F249" s="144">
        <v>0</v>
      </c>
      <c r="G249" s="144">
        <v>0</v>
      </c>
      <c r="H249" s="144">
        <v>0</v>
      </c>
    </row>
    <row r="250" spans="1:8" ht="15.6" x14ac:dyDescent="0.3">
      <c r="A250" s="144" t="s">
        <v>454</v>
      </c>
      <c r="B250" s="230" t="str">
        <f t="shared" si="4"/>
        <v>2704</v>
      </c>
      <c r="C250" s="147" t="s">
        <v>632</v>
      </c>
      <c r="D250" s="144">
        <v>0</v>
      </c>
      <c r="E250" s="144">
        <v>0</v>
      </c>
      <c r="F250" s="144">
        <v>0</v>
      </c>
      <c r="G250" s="144">
        <v>0</v>
      </c>
      <c r="H250" s="144">
        <v>0</v>
      </c>
    </row>
    <row r="251" spans="1:8" ht="15.6" x14ac:dyDescent="0.3">
      <c r="A251" s="144" t="s">
        <v>456</v>
      </c>
      <c r="B251" s="230" t="str">
        <f t="shared" si="4"/>
        <v>2824</v>
      </c>
      <c r="C251" s="147" t="s">
        <v>633</v>
      </c>
      <c r="D251" s="144">
        <v>0</v>
      </c>
      <c r="E251" s="144">
        <v>0</v>
      </c>
      <c r="F251" s="144">
        <v>0</v>
      </c>
      <c r="G251" s="144">
        <v>0</v>
      </c>
      <c r="H251" s="144">
        <v>0</v>
      </c>
    </row>
    <row r="252" spans="1:8" ht="15.6" x14ac:dyDescent="0.3">
      <c r="A252" s="144" t="s">
        <v>458</v>
      </c>
      <c r="B252" s="230" t="str">
        <f t="shared" si="4"/>
        <v>2925</v>
      </c>
      <c r="C252" s="161" t="s">
        <v>634</v>
      </c>
      <c r="D252" s="144">
        <v>753.54</v>
      </c>
      <c r="E252" s="144">
        <v>0</v>
      </c>
      <c r="F252" s="144">
        <v>753.54</v>
      </c>
      <c r="G252" s="144">
        <v>0</v>
      </c>
      <c r="H252" s="144">
        <v>753.54</v>
      </c>
    </row>
    <row r="253" spans="1:8" ht="15.6" x14ac:dyDescent="0.3">
      <c r="A253" s="144" t="s">
        <v>460</v>
      </c>
      <c r="B253" s="230" t="str">
        <f t="shared" si="4"/>
        <v>3025</v>
      </c>
      <c r="C253" s="161" t="s">
        <v>635</v>
      </c>
      <c r="D253" s="144">
        <v>10531.54</v>
      </c>
      <c r="E253" s="144">
        <v>0</v>
      </c>
      <c r="F253" s="144">
        <v>10531.54</v>
      </c>
      <c r="G253" s="144">
        <v>0</v>
      </c>
      <c r="H253" s="144">
        <v>10531.54</v>
      </c>
    </row>
    <row r="254" spans="1:8" ht="15.6" x14ac:dyDescent="0.3">
      <c r="A254" s="144" t="s">
        <v>462</v>
      </c>
      <c r="B254" s="230" t="str">
        <f t="shared" si="4"/>
        <v>3225</v>
      </c>
      <c r="C254" s="147" t="s">
        <v>636</v>
      </c>
      <c r="D254" s="144">
        <v>1956.15</v>
      </c>
      <c r="E254" s="144">
        <v>0</v>
      </c>
      <c r="F254" s="144">
        <v>1956.15</v>
      </c>
      <c r="G254" s="144">
        <v>0</v>
      </c>
      <c r="H254" s="144">
        <v>1956.15</v>
      </c>
    </row>
    <row r="255" spans="1:8" ht="15.6" x14ac:dyDescent="0.3">
      <c r="A255" s="144" t="s">
        <v>464</v>
      </c>
      <c r="B255" s="230" t="str">
        <f t="shared" si="4"/>
        <v>3304</v>
      </c>
      <c r="C255" s="161" t="s">
        <v>637</v>
      </c>
      <c r="D255" s="144">
        <v>0</v>
      </c>
      <c r="E255" s="144">
        <v>0</v>
      </c>
      <c r="F255" s="144">
        <v>0</v>
      </c>
      <c r="G255" s="144">
        <v>0</v>
      </c>
      <c r="H255" s="144">
        <v>0</v>
      </c>
    </row>
    <row r="256" spans="1:8" ht="15.6" x14ac:dyDescent="0.3">
      <c r="A256" s="144" t="s">
        <v>466</v>
      </c>
      <c r="B256" s="230" t="str">
        <f t="shared" si="4"/>
        <v>3425</v>
      </c>
      <c r="C256" s="147" t="s">
        <v>638</v>
      </c>
      <c r="D256" s="144">
        <v>0</v>
      </c>
      <c r="E256" s="144">
        <v>0</v>
      </c>
      <c r="F256" s="144">
        <v>0</v>
      </c>
      <c r="G256" s="144">
        <v>0</v>
      </c>
      <c r="H256" s="144">
        <v>0</v>
      </c>
    </row>
    <row r="257" spans="1:8" ht="15.6" x14ac:dyDescent="0.3">
      <c r="A257" s="144" t="s">
        <v>468</v>
      </c>
      <c r="B257" s="230" t="str">
        <f t="shared" si="4"/>
        <v>3525</v>
      </c>
      <c r="C257" s="147" t="s">
        <v>639</v>
      </c>
      <c r="D257" s="144">
        <v>0</v>
      </c>
      <c r="E257" s="144">
        <v>0</v>
      </c>
      <c r="F257" s="144">
        <v>0</v>
      </c>
      <c r="G257" s="144">
        <v>0</v>
      </c>
      <c r="H257" s="144">
        <v>0</v>
      </c>
    </row>
    <row r="258" spans="1:8" ht="15.6" x14ac:dyDescent="0.3">
      <c r="A258" s="144" t="s">
        <v>470</v>
      </c>
      <c r="B258" s="230" t="str">
        <f t="shared" si="4"/>
        <v>3614</v>
      </c>
      <c r="C258" s="147" t="s">
        <v>640</v>
      </c>
      <c r="D258" s="144">
        <v>0</v>
      </c>
      <c r="E258" s="144">
        <v>0</v>
      </c>
      <c r="F258" s="144">
        <v>0</v>
      </c>
      <c r="G258" s="144">
        <v>0</v>
      </c>
      <c r="H258" s="144">
        <v>0</v>
      </c>
    </row>
    <row r="259" spans="1:8" ht="15.6" x14ac:dyDescent="0.3">
      <c r="A259" s="144" t="s">
        <v>472</v>
      </c>
      <c r="B259" s="230" t="str">
        <f t="shared" si="4"/>
        <v>3725</v>
      </c>
      <c r="C259" s="147" t="s">
        <v>641</v>
      </c>
      <c r="D259" s="144">
        <v>82.34</v>
      </c>
      <c r="E259" s="144">
        <v>0</v>
      </c>
      <c r="F259" s="144">
        <v>82.34</v>
      </c>
      <c r="G259" s="144">
        <v>0</v>
      </c>
      <c r="H259" s="144">
        <v>82.34</v>
      </c>
    </row>
    <row r="260" spans="1:8" ht="15.6" x14ac:dyDescent="0.3">
      <c r="A260" s="144" t="s">
        <v>474</v>
      </c>
      <c r="B260" s="230" t="str">
        <f t="shared" si="4"/>
        <v>3813</v>
      </c>
      <c r="C260" s="147" t="s">
        <v>642</v>
      </c>
      <c r="D260" s="144">
        <v>83.08</v>
      </c>
      <c r="E260" s="144">
        <v>0</v>
      </c>
      <c r="F260" s="144">
        <v>83.08</v>
      </c>
      <c r="G260" s="144">
        <v>0</v>
      </c>
      <c r="H260" s="144">
        <v>83.08</v>
      </c>
    </row>
    <row r="261" spans="1:8" ht="15.6" x14ac:dyDescent="0.3">
      <c r="A261" s="144" t="s">
        <v>476</v>
      </c>
      <c r="B261" s="230" t="str">
        <f t="shared" si="4"/>
        <v>3925</v>
      </c>
      <c r="C261" s="147" t="s">
        <v>643</v>
      </c>
      <c r="D261" s="144">
        <v>0</v>
      </c>
      <c r="E261" s="144">
        <v>0</v>
      </c>
      <c r="F261" s="144">
        <v>0</v>
      </c>
      <c r="G261" s="144">
        <v>0</v>
      </c>
      <c r="H261" s="144">
        <v>0</v>
      </c>
    </row>
    <row r="262" spans="1:8" ht="15.6" x14ac:dyDescent="0.3">
      <c r="A262" s="144" t="s">
        <v>478</v>
      </c>
      <c r="B262" s="230" t="str">
        <f t="shared" si="4"/>
        <v>4019</v>
      </c>
      <c r="C262" s="147" t="s">
        <v>644</v>
      </c>
      <c r="D262" s="144">
        <v>330.56</v>
      </c>
      <c r="E262" s="144">
        <v>0</v>
      </c>
      <c r="F262" s="144">
        <v>330.56</v>
      </c>
      <c r="G262" s="144">
        <v>0</v>
      </c>
      <c r="H262" s="144">
        <v>330.56</v>
      </c>
    </row>
    <row r="263" spans="1:8" ht="15.6" x14ac:dyDescent="0.3">
      <c r="A263" s="144" t="s">
        <v>481</v>
      </c>
      <c r="B263" s="230" t="str">
        <f t="shared" si="4"/>
        <v>4125</v>
      </c>
      <c r="C263" s="161" t="s">
        <v>484</v>
      </c>
      <c r="D263" s="144">
        <v>92077.41</v>
      </c>
      <c r="E263" s="144">
        <v>0</v>
      </c>
      <c r="F263" s="144">
        <v>92077.41</v>
      </c>
      <c r="G263" s="144">
        <v>0</v>
      </c>
      <c r="H263" s="144">
        <v>92077.41</v>
      </c>
    </row>
    <row r="264" spans="1:8" ht="15.6" x14ac:dyDescent="0.3">
      <c r="A264" s="144" t="s">
        <v>481</v>
      </c>
      <c r="B264" s="230" t="str">
        <f t="shared" si="4"/>
        <v>4101A</v>
      </c>
      <c r="C264" s="161" t="s">
        <v>645</v>
      </c>
      <c r="D264" s="144">
        <v>0</v>
      </c>
      <c r="E264" s="144">
        <v>0</v>
      </c>
      <c r="F264" s="144">
        <v>0</v>
      </c>
      <c r="G264" s="144">
        <v>0</v>
      </c>
      <c r="H264" s="144">
        <v>0</v>
      </c>
    </row>
    <row r="265" spans="1:8" ht="15.6" x14ac:dyDescent="0.3">
      <c r="A265" s="144" t="s">
        <v>485</v>
      </c>
      <c r="B265" s="230" t="str">
        <f t="shared" si="4"/>
        <v>4212</v>
      </c>
      <c r="C265" s="161" t="s">
        <v>646</v>
      </c>
      <c r="D265" s="144">
        <v>1218.55</v>
      </c>
      <c r="E265" s="144">
        <v>0</v>
      </c>
      <c r="F265" s="144">
        <v>1218.55</v>
      </c>
      <c r="G265" s="144">
        <v>0</v>
      </c>
      <c r="H265" s="144">
        <v>1218.55</v>
      </c>
    </row>
    <row r="266" spans="1:8" ht="15.6" x14ac:dyDescent="0.3">
      <c r="A266" s="144" t="s">
        <v>248</v>
      </c>
      <c r="B266" s="230" t="str">
        <f t="shared" si="4"/>
        <v>4312</v>
      </c>
      <c r="C266" s="161" t="s">
        <v>647</v>
      </c>
      <c r="D266" s="144">
        <v>95470.430000000008</v>
      </c>
      <c r="E266" s="144">
        <v>0</v>
      </c>
      <c r="F266" s="144">
        <v>95470.430000000008</v>
      </c>
      <c r="G266" s="144">
        <v>0</v>
      </c>
      <c r="H266" s="144">
        <v>95470.430000000008</v>
      </c>
    </row>
    <row r="267" spans="1:8" ht="15.6" x14ac:dyDescent="0.3">
      <c r="A267" s="144" t="s">
        <v>248</v>
      </c>
      <c r="B267" s="230" t="str">
        <f t="shared" si="4"/>
        <v>4301A</v>
      </c>
      <c r="C267" s="161" t="s">
        <v>648</v>
      </c>
      <c r="D267" s="144">
        <v>0</v>
      </c>
      <c r="E267" s="144">
        <v>0</v>
      </c>
      <c r="F267" s="144">
        <v>0</v>
      </c>
      <c r="G267" s="144">
        <v>0</v>
      </c>
      <c r="H267" s="144">
        <v>0</v>
      </c>
    </row>
    <row r="268" spans="1:8" ht="15.6" x14ac:dyDescent="0.3">
      <c r="A268" s="144" t="s">
        <v>489</v>
      </c>
      <c r="B268" s="230" t="str">
        <f t="shared" si="4"/>
        <v>4411</v>
      </c>
      <c r="C268" s="161" t="s">
        <v>649</v>
      </c>
      <c r="D268" s="144">
        <v>0</v>
      </c>
      <c r="E268" s="144">
        <v>0</v>
      </c>
      <c r="F268" s="144">
        <v>0</v>
      </c>
      <c r="G268" s="144">
        <v>0</v>
      </c>
      <c r="H268" s="144">
        <v>0</v>
      </c>
    </row>
    <row r="269" spans="1:8" ht="15.6" x14ac:dyDescent="0.3">
      <c r="A269" s="144" t="s">
        <v>491</v>
      </c>
      <c r="B269" s="230" t="str">
        <f t="shared" si="4"/>
        <v>4512</v>
      </c>
      <c r="C269" s="161" t="s">
        <v>650</v>
      </c>
      <c r="D269" s="144">
        <v>0</v>
      </c>
      <c r="E269" s="144">
        <v>0</v>
      </c>
      <c r="F269" s="144">
        <v>0</v>
      </c>
      <c r="G269" s="144">
        <v>0</v>
      </c>
      <c r="H269" s="144">
        <v>0</v>
      </c>
    </row>
    <row r="270" spans="1:8" ht="15.6" x14ac:dyDescent="0.3">
      <c r="A270" s="144" t="s">
        <v>493</v>
      </c>
      <c r="B270" s="230" t="str">
        <f t="shared" si="4"/>
        <v>4619</v>
      </c>
      <c r="C270" s="161" t="s">
        <v>651</v>
      </c>
      <c r="D270" s="144">
        <v>724.46</v>
      </c>
      <c r="E270" s="144">
        <v>0</v>
      </c>
      <c r="F270" s="144">
        <v>724.46</v>
      </c>
      <c r="G270" s="144">
        <v>0</v>
      </c>
      <c r="H270" s="144">
        <v>724.46</v>
      </c>
    </row>
    <row r="271" spans="1:8" ht="15.6" x14ac:dyDescent="0.3">
      <c r="A271" s="144" t="s">
        <v>495</v>
      </c>
      <c r="B271" s="230" t="str">
        <f t="shared" si="4"/>
        <v>4714</v>
      </c>
      <c r="C271" s="161" t="s">
        <v>652</v>
      </c>
      <c r="D271" s="144">
        <v>0</v>
      </c>
      <c r="E271" s="144">
        <v>0</v>
      </c>
      <c r="F271" s="144">
        <v>0</v>
      </c>
      <c r="G271" s="144">
        <v>0</v>
      </c>
      <c r="H271" s="144">
        <v>0</v>
      </c>
    </row>
    <row r="272" spans="1:8" ht="15.6" x14ac:dyDescent="0.3">
      <c r="A272" s="144" t="s">
        <v>497</v>
      </c>
      <c r="B272" s="230" t="str">
        <f t="shared" si="4"/>
        <v>4818</v>
      </c>
      <c r="C272" s="161" t="s">
        <v>653</v>
      </c>
      <c r="D272" s="144">
        <v>31975.63</v>
      </c>
      <c r="E272" s="144">
        <v>0</v>
      </c>
      <c r="F272" s="144">
        <v>31975.63</v>
      </c>
      <c r="G272" s="144">
        <v>0</v>
      </c>
      <c r="H272" s="144">
        <v>31975.63</v>
      </c>
    </row>
    <row r="273" spans="1:8" ht="15.6" x14ac:dyDescent="0.3">
      <c r="A273" s="144" t="s">
        <v>499</v>
      </c>
      <c r="B273" s="230" t="str">
        <f t="shared" si="4"/>
        <v>4925</v>
      </c>
      <c r="C273" s="161" t="s">
        <v>654</v>
      </c>
      <c r="D273" s="144">
        <v>0</v>
      </c>
      <c r="E273" s="144">
        <v>0</v>
      </c>
      <c r="F273" s="144">
        <v>0</v>
      </c>
      <c r="G273" s="144">
        <v>0</v>
      </c>
      <c r="H273" s="144">
        <v>0</v>
      </c>
    </row>
    <row r="274" spans="1:8" ht="15.6" x14ac:dyDescent="0.3">
      <c r="A274" s="144" t="s">
        <v>501</v>
      </c>
      <c r="B274" s="230" t="str">
        <f t="shared" si="4"/>
        <v>5021</v>
      </c>
      <c r="C274" s="161" t="s">
        <v>655</v>
      </c>
      <c r="D274" s="144">
        <v>0</v>
      </c>
      <c r="E274" s="144">
        <v>0</v>
      </c>
      <c r="F274" s="144">
        <v>0</v>
      </c>
      <c r="G274" s="144">
        <v>0</v>
      </c>
      <c r="H274" s="144">
        <v>0</v>
      </c>
    </row>
    <row r="275" spans="1:8" ht="15.6" x14ac:dyDescent="0.3">
      <c r="A275" s="144" t="s">
        <v>503</v>
      </c>
      <c r="B275" s="230" t="str">
        <f t="shared" si="4"/>
        <v>5119</v>
      </c>
      <c r="C275" s="161" t="s">
        <v>656</v>
      </c>
      <c r="D275" s="144">
        <v>66606.83</v>
      </c>
      <c r="E275" s="144">
        <v>0</v>
      </c>
      <c r="F275" s="144">
        <v>66606.83</v>
      </c>
      <c r="G275" s="144">
        <v>0</v>
      </c>
      <c r="H275" s="144">
        <v>66606.83</v>
      </c>
    </row>
    <row r="276" spans="1:8" ht="15.6" x14ac:dyDescent="0.3">
      <c r="A276" s="144" t="s">
        <v>505</v>
      </c>
      <c r="B276" s="230" t="str">
        <f t="shared" si="4"/>
        <v>5221</v>
      </c>
      <c r="C276" s="161" t="s">
        <v>657</v>
      </c>
      <c r="D276" s="144">
        <v>0</v>
      </c>
      <c r="E276" s="144">
        <v>0</v>
      </c>
      <c r="F276" s="144">
        <v>0</v>
      </c>
      <c r="G276" s="144">
        <v>0</v>
      </c>
      <c r="H276" s="144">
        <v>0</v>
      </c>
    </row>
    <row r="277" spans="1:8" ht="15.6" x14ac:dyDescent="0.3">
      <c r="A277" s="144" t="s">
        <v>507</v>
      </c>
      <c r="B277" s="230" t="str">
        <f t="shared" si="4"/>
        <v>5321</v>
      </c>
      <c r="C277" s="161" t="s">
        <v>658</v>
      </c>
      <c r="D277" s="144">
        <v>4945.8600000000006</v>
      </c>
      <c r="E277" s="144">
        <v>0</v>
      </c>
      <c r="F277" s="144">
        <v>4945.8600000000006</v>
      </c>
      <c r="G277" s="144">
        <v>0</v>
      </c>
      <c r="H277" s="144">
        <v>4945.8600000000006</v>
      </c>
    </row>
    <row r="278" spans="1:8" ht="15.6" x14ac:dyDescent="0.3">
      <c r="A278" s="144" t="s">
        <v>270</v>
      </c>
      <c r="B278" s="230" t="str">
        <f t="shared" si="4"/>
        <v>5411</v>
      </c>
      <c r="C278" s="161" t="s">
        <v>659</v>
      </c>
      <c r="D278" s="144">
        <v>0</v>
      </c>
      <c r="E278" s="144">
        <v>0</v>
      </c>
      <c r="F278" s="144">
        <v>0</v>
      </c>
      <c r="G278" s="144">
        <v>0</v>
      </c>
      <c r="H278" s="144">
        <v>0</v>
      </c>
    </row>
    <row r="279" spans="1:8" ht="15.6" x14ac:dyDescent="0.3">
      <c r="A279" s="144" t="s">
        <v>264</v>
      </c>
      <c r="B279" s="230" t="str">
        <f t="shared" si="4"/>
        <v>5522</v>
      </c>
      <c r="C279" s="161" t="s">
        <v>660</v>
      </c>
      <c r="D279" s="144">
        <v>0</v>
      </c>
      <c r="E279" s="144">
        <v>0</v>
      </c>
      <c r="F279" s="144">
        <v>0</v>
      </c>
      <c r="G279" s="144">
        <v>0</v>
      </c>
      <c r="H279" s="144">
        <v>0</v>
      </c>
    </row>
    <row r="280" spans="1:8" ht="15.6" x14ac:dyDescent="0.3">
      <c r="A280" s="144" t="s">
        <v>276</v>
      </c>
      <c r="B280" s="230" t="str">
        <f t="shared" si="4"/>
        <v>5721</v>
      </c>
      <c r="C280" s="161" t="s">
        <v>661</v>
      </c>
      <c r="D280" s="144">
        <v>0</v>
      </c>
      <c r="E280" s="144">
        <v>0</v>
      </c>
      <c r="F280" s="144">
        <v>0</v>
      </c>
      <c r="G280" s="144">
        <v>0</v>
      </c>
      <c r="H280" s="144">
        <v>0</v>
      </c>
    </row>
    <row r="281" spans="1:8" ht="15.6" x14ac:dyDescent="0.3">
      <c r="A281" s="144" t="s">
        <v>512</v>
      </c>
      <c r="B281" s="230" t="str">
        <f t="shared" si="4"/>
        <v>5801A</v>
      </c>
      <c r="C281" s="161" t="s">
        <v>662</v>
      </c>
      <c r="D281" s="144">
        <v>2804936.32</v>
      </c>
      <c r="E281" s="144">
        <v>0</v>
      </c>
      <c r="F281" s="144">
        <v>2804936.32</v>
      </c>
      <c r="G281" s="144">
        <v>0</v>
      </c>
      <c r="H281" s="144">
        <v>2804936.32</v>
      </c>
    </row>
    <row r="282" spans="1:8" ht="15.6" x14ac:dyDescent="0.3">
      <c r="A282" s="144" t="s">
        <v>515</v>
      </c>
      <c r="B282" s="230" t="str">
        <f t="shared" si="4"/>
        <v>5921</v>
      </c>
      <c r="C282" s="161" t="s">
        <v>663</v>
      </c>
      <c r="D282" s="144">
        <v>0</v>
      </c>
      <c r="E282" s="144">
        <v>0</v>
      </c>
      <c r="F282" s="144">
        <v>0</v>
      </c>
      <c r="G282" s="144">
        <v>0</v>
      </c>
      <c r="H282" s="144">
        <v>0</v>
      </c>
    </row>
    <row r="283" spans="1:8" ht="15.6" x14ac:dyDescent="0.3">
      <c r="A283" s="144" t="s">
        <v>274</v>
      </c>
      <c r="B283" s="230" t="str">
        <f t="shared" si="4"/>
        <v>6021</v>
      </c>
      <c r="C283" s="147" t="s">
        <v>664</v>
      </c>
      <c r="D283" s="144">
        <v>0</v>
      </c>
      <c r="E283" s="144">
        <v>0</v>
      </c>
      <c r="F283" s="144">
        <v>0</v>
      </c>
      <c r="G283" s="144">
        <v>0</v>
      </c>
      <c r="H283" s="144">
        <v>0</v>
      </c>
    </row>
    <row r="284" spans="1:8" ht="15.6" x14ac:dyDescent="0.3">
      <c r="A284" s="144" t="s">
        <v>518</v>
      </c>
      <c r="B284" s="230" t="str">
        <f t="shared" si="4"/>
        <v>6121</v>
      </c>
      <c r="C284" s="147" t="s">
        <v>665</v>
      </c>
      <c r="D284" s="144">
        <v>0</v>
      </c>
      <c r="E284" s="144">
        <v>0</v>
      </c>
      <c r="F284" s="144">
        <v>0</v>
      </c>
      <c r="G284" s="144">
        <v>0</v>
      </c>
      <c r="H284" s="144">
        <v>0</v>
      </c>
    </row>
    <row r="285" spans="1:8" ht="15.6" x14ac:dyDescent="0.3">
      <c r="A285" s="144" t="s">
        <v>520</v>
      </c>
      <c r="B285" s="230" t="str">
        <f t="shared" si="4"/>
        <v>6225</v>
      </c>
      <c r="C285" s="161" t="s">
        <v>666</v>
      </c>
      <c r="D285" s="144">
        <v>0</v>
      </c>
      <c r="E285" s="144">
        <v>0</v>
      </c>
      <c r="F285" s="144">
        <v>0</v>
      </c>
      <c r="G285" s="144">
        <v>0</v>
      </c>
      <c r="H285" s="144">
        <v>0</v>
      </c>
    </row>
    <row r="286" spans="1:8" ht="15.6" x14ac:dyDescent="0.3">
      <c r="A286" s="144" t="s">
        <v>522</v>
      </c>
      <c r="B286" s="230" t="str">
        <f t="shared" si="4"/>
        <v>6325</v>
      </c>
      <c r="C286" s="161" t="s">
        <v>667</v>
      </c>
      <c r="D286" s="144">
        <v>0</v>
      </c>
      <c r="E286" s="144">
        <v>0</v>
      </c>
      <c r="F286" s="144">
        <v>0</v>
      </c>
      <c r="G286" s="144">
        <v>0</v>
      </c>
      <c r="H286" s="144">
        <v>0</v>
      </c>
    </row>
    <row r="287" spans="1:8" ht="15.6" x14ac:dyDescent="0.3">
      <c r="A287" s="144" t="s">
        <v>524</v>
      </c>
      <c r="B287" s="230" t="str">
        <f t="shared" si="4"/>
        <v>6408</v>
      </c>
      <c r="C287" s="161" t="s">
        <v>668</v>
      </c>
      <c r="D287" s="144">
        <v>0</v>
      </c>
      <c r="E287" s="144">
        <v>0</v>
      </c>
      <c r="F287" s="144">
        <v>0</v>
      </c>
      <c r="G287" s="144">
        <v>25951.7</v>
      </c>
      <c r="H287" s="144">
        <v>25951.7</v>
      </c>
    </row>
    <row r="288" spans="1:8" ht="15.6" x14ac:dyDescent="0.3">
      <c r="A288" s="144" t="s">
        <v>526</v>
      </c>
      <c r="B288" s="230" t="str">
        <f t="shared" si="4"/>
        <v>65</v>
      </c>
      <c r="C288" s="161" t="s">
        <v>669</v>
      </c>
      <c r="D288" s="144">
        <v>0</v>
      </c>
      <c r="E288" s="144">
        <v>0</v>
      </c>
      <c r="F288" s="144">
        <v>0</v>
      </c>
      <c r="G288" s="144">
        <v>0</v>
      </c>
      <c r="H288" s="144">
        <v>0</v>
      </c>
    </row>
    <row r="289" spans="1:8" ht="15.6" x14ac:dyDescent="0.3">
      <c r="A289" s="144" t="s">
        <v>528</v>
      </c>
      <c r="B289" s="230" t="str">
        <f t="shared" si="4"/>
        <v>66</v>
      </c>
      <c r="C289" s="161" t="s">
        <v>670</v>
      </c>
      <c r="D289" s="144">
        <v>0</v>
      </c>
      <c r="E289" s="144">
        <v>0</v>
      </c>
      <c r="F289" s="144">
        <v>0</v>
      </c>
      <c r="G289" s="144">
        <v>0</v>
      </c>
      <c r="H289" s="144">
        <v>0</v>
      </c>
    </row>
    <row r="290" spans="1:8" ht="15.6" x14ac:dyDescent="0.3">
      <c r="A290" s="144" t="s">
        <v>530</v>
      </c>
      <c r="B290" s="230" t="str">
        <f t="shared" si="4"/>
        <v>6711</v>
      </c>
      <c r="C290" s="161" t="s">
        <v>671</v>
      </c>
      <c r="D290" s="144">
        <v>474.93</v>
      </c>
      <c r="E290" s="144">
        <v>0</v>
      </c>
      <c r="F290" s="144">
        <v>474.93</v>
      </c>
      <c r="G290" s="144">
        <v>0</v>
      </c>
      <c r="H290" s="144">
        <v>474.93</v>
      </c>
    </row>
    <row r="291" spans="1:8" ht="15.6" x14ac:dyDescent="0.3">
      <c r="A291" s="144" t="s">
        <v>672</v>
      </c>
      <c r="B291" s="230">
        <f t="shared" si="4"/>
        <v>6825</v>
      </c>
      <c r="C291" s="161">
        <v>6825</v>
      </c>
      <c r="D291" s="144">
        <v>900.06</v>
      </c>
      <c r="E291" s="144">
        <v>0</v>
      </c>
      <c r="F291" s="144">
        <v>900.06</v>
      </c>
      <c r="G291" s="144">
        <v>0</v>
      </c>
      <c r="H291" s="144">
        <v>900.06</v>
      </c>
    </row>
    <row r="292" spans="1:8" ht="15.6" x14ac:dyDescent="0.3">
      <c r="A292" s="144" t="s">
        <v>535</v>
      </c>
      <c r="B292" s="230" t="str">
        <f t="shared" si="4"/>
        <v>7209</v>
      </c>
      <c r="C292" s="161" t="s">
        <v>673</v>
      </c>
      <c r="D292" s="144">
        <v>115.4</v>
      </c>
      <c r="E292" s="144">
        <v>0</v>
      </c>
      <c r="F292" s="144">
        <v>115.4</v>
      </c>
      <c r="G292" s="144">
        <v>0</v>
      </c>
      <c r="H292" s="144">
        <v>115.4</v>
      </c>
    </row>
    <row r="293" spans="1:8" ht="15.6" x14ac:dyDescent="0.3">
      <c r="A293" s="144" t="s">
        <v>347</v>
      </c>
      <c r="B293" s="230" t="str">
        <f t="shared" ref="B293:B315" si="5">C293</f>
        <v>7305</v>
      </c>
      <c r="C293" s="161" t="s">
        <v>674</v>
      </c>
      <c r="D293" s="144">
        <v>0</v>
      </c>
      <c r="E293" s="144">
        <v>0</v>
      </c>
      <c r="F293" s="144">
        <v>0</v>
      </c>
      <c r="G293" s="144">
        <v>0</v>
      </c>
      <c r="H293" s="144">
        <v>0</v>
      </c>
    </row>
    <row r="294" spans="1:8" ht="15.6" x14ac:dyDescent="0.3">
      <c r="A294" s="144" t="s">
        <v>538</v>
      </c>
      <c r="B294" s="230" t="str">
        <f t="shared" si="5"/>
        <v>7405</v>
      </c>
      <c r="C294" s="161" t="s">
        <v>675</v>
      </c>
      <c r="D294" s="144">
        <v>924.9</v>
      </c>
      <c r="E294" s="144">
        <v>0</v>
      </c>
      <c r="F294" s="144">
        <v>924.9</v>
      </c>
      <c r="G294" s="144">
        <v>0</v>
      </c>
      <c r="H294" s="144">
        <v>924.9</v>
      </c>
    </row>
    <row r="295" spans="1:8" ht="15.6" x14ac:dyDescent="0.3">
      <c r="A295" s="144" t="s">
        <v>538</v>
      </c>
      <c r="B295" s="230" t="str">
        <f t="shared" si="5"/>
        <v>7401A</v>
      </c>
      <c r="C295" s="161" t="s">
        <v>676</v>
      </c>
      <c r="D295" s="144">
        <v>0</v>
      </c>
      <c r="E295" s="144">
        <v>0</v>
      </c>
      <c r="F295" s="144">
        <v>0</v>
      </c>
      <c r="G295" s="144">
        <v>0</v>
      </c>
      <c r="H295" s="144">
        <v>0</v>
      </c>
    </row>
    <row r="296" spans="1:8" ht="15.6" x14ac:dyDescent="0.3">
      <c r="A296" s="144" t="s">
        <v>541</v>
      </c>
      <c r="B296" s="230" t="str">
        <f t="shared" si="5"/>
        <v>7511</v>
      </c>
      <c r="C296" s="147" t="s">
        <v>677</v>
      </c>
      <c r="D296" s="144">
        <v>31.97</v>
      </c>
      <c r="E296" s="144">
        <v>0</v>
      </c>
      <c r="F296" s="144">
        <v>31.97</v>
      </c>
      <c r="G296" s="144">
        <v>0</v>
      </c>
      <c r="H296" s="144">
        <v>31.97</v>
      </c>
    </row>
    <row r="297" spans="1:8" ht="15.6" x14ac:dyDescent="0.3">
      <c r="A297" s="144" t="s">
        <v>541</v>
      </c>
      <c r="B297" s="230" t="str">
        <f t="shared" si="5"/>
        <v>7501A</v>
      </c>
      <c r="C297" s="147" t="s">
        <v>678</v>
      </c>
      <c r="D297" s="144">
        <v>0</v>
      </c>
      <c r="E297" s="144">
        <v>0</v>
      </c>
      <c r="F297" s="144">
        <v>0</v>
      </c>
      <c r="G297" s="144">
        <v>0</v>
      </c>
      <c r="H297" s="144">
        <v>0</v>
      </c>
    </row>
    <row r="298" spans="1:8" ht="15.6" x14ac:dyDescent="0.3">
      <c r="A298" s="144" t="s">
        <v>544</v>
      </c>
      <c r="B298" s="230" t="str">
        <f t="shared" si="5"/>
        <v>7913</v>
      </c>
      <c r="C298" s="161" t="s">
        <v>679</v>
      </c>
      <c r="D298" s="144">
        <v>0</v>
      </c>
      <c r="E298" s="144">
        <v>0</v>
      </c>
      <c r="F298" s="144">
        <v>0</v>
      </c>
      <c r="G298" s="144">
        <v>0</v>
      </c>
      <c r="H298" s="144">
        <v>0</v>
      </c>
    </row>
    <row r="299" spans="1:8" ht="15.6" x14ac:dyDescent="0.3">
      <c r="A299" s="144" t="s">
        <v>680</v>
      </c>
      <c r="B299" s="230">
        <f t="shared" si="5"/>
        <v>8025</v>
      </c>
      <c r="C299" s="161">
        <v>8025</v>
      </c>
      <c r="D299" s="144">
        <v>0</v>
      </c>
      <c r="E299" s="144">
        <v>0</v>
      </c>
      <c r="F299" s="144">
        <v>0</v>
      </c>
      <c r="G299" s="144">
        <v>0</v>
      </c>
      <c r="H299" s="144">
        <v>0</v>
      </c>
    </row>
    <row r="300" spans="1:8" ht="15.6" x14ac:dyDescent="0.3">
      <c r="A300" s="144" t="s">
        <v>548</v>
      </c>
      <c r="B300" s="230" t="str">
        <f t="shared" si="5"/>
        <v>8125</v>
      </c>
      <c r="C300" s="161" t="s">
        <v>681</v>
      </c>
      <c r="D300" s="144">
        <v>0</v>
      </c>
      <c r="E300" s="144">
        <v>0</v>
      </c>
      <c r="F300" s="144">
        <v>0</v>
      </c>
      <c r="G300" s="144">
        <v>0</v>
      </c>
      <c r="H300" s="144">
        <v>0</v>
      </c>
    </row>
    <row r="301" spans="1:8" ht="15.6" x14ac:dyDescent="0.3">
      <c r="A301" s="144" t="s">
        <v>553</v>
      </c>
      <c r="B301" s="230" t="str">
        <f t="shared" si="5"/>
        <v>8811</v>
      </c>
      <c r="C301" s="161" t="s">
        <v>682</v>
      </c>
      <c r="D301" s="144">
        <v>0</v>
      </c>
      <c r="E301" s="144">
        <v>0</v>
      </c>
      <c r="F301" s="144">
        <v>0</v>
      </c>
      <c r="G301" s="144">
        <v>0</v>
      </c>
      <c r="H301" s="144">
        <v>0</v>
      </c>
    </row>
    <row r="302" spans="1:8" ht="15.6" x14ac:dyDescent="0.3">
      <c r="A302" s="144" t="s">
        <v>555</v>
      </c>
      <c r="B302" s="230" t="str">
        <f t="shared" si="5"/>
        <v>9025</v>
      </c>
      <c r="C302" s="147" t="s">
        <v>683</v>
      </c>
      <c r="D302" s="144">
        <v>0</v>
      </c>
      <c r="E302" s="144">
        <v>0</v>
      </c>
      <c r="F302" s="144">
        <v>0</v>
      </c>
      <c r="G302" s="144">
        <v>0</v>
      </c>
      <c r="H302" s="144">
        <v>0</v>
      </c>
    </row>
    <row r="303" spans="1:8" ht="15.6" x14ac:dyDescent="0.3">
      <c r="A303" s="144" t="s">
        <v>557</v>
      </c>
      <c r="B303" s="230" t="str">
        <f t="shared" si="5"/>
        <v>9202</v>
      </c>
      <c r="C303" s="147" t="s">
        <v>684</v>
      </c>
      <c r="D303" s="144">
        <v>0</v>
      </c>
      <c r="E303" s="144">
        <v>0</v>
      </c>
      <c r="F303" s="144">
        <v>0</v>
      </c>
      <c r="G303" s="144">
        <v>0</v>
      </c>
      <c r="H303" s="144">
        <v>0</v>
      </c>
    </row>
    <row r="304" spans="1:8" ht="15.6" x14ac:dyDescent="0.3">
      <c r="A304" s="144" t="s">
        <v>559</v>
      </c>
      <c r="B304" s="230" t="str">
        <f t="shared" si="5"/>
        <v>9302</v>
      </c>
      <c r="C304" s="147" t="s">
        <v>685</v>
      </c>
      <c r="D304" s="144">
        <v>0</v>
      </c>
      <c r="E304" s="144">
        <v>0</v>
      </c>
      <c r="F304" s="144">
        <v>0</v>
      </c>
      <c r="G304" s="144">
        <v>0</v>
      </c>
      <c r="H304" s="144">
        <v>0</v>
      </c>
    </row>
    <row r="305" spans="1:8" ht="15.6" x14ac:dyDescent="0.3">
      <c r="A305" s="144" t="s">
        <v>561</v>
      </c>
      <c r="B305" s="230" t="str">
        <f t="shared" si="5"/>
        <v>9425</v>
      </c>
      <c r="C305" s="147" t="s">
        <v>686</v>
      </c>
      <c r="D305" s="144">
        <v>0</v>
      </c>
      <c r="E305" s="144">
        <v>0</v>
      </c>
      <c r="F305" s="144">
        <v>0</v>
      </c>
      <c r="G305" s="144">
        <v>0</v>
      </c>
      <c r="H305" s="144">
        <v>0</v>
      </c>
    </row>
    <row r="306" spans="1:8" ht="15.6" x14ac:dyDescent="0.3">
      <c r="A306" s="144" t="s">
        <v>563</v>
      </c>
      <c r="B306" s="230" t="str">
        <f t="shared" si="5"/>
        <v>9601A</v>
      </c>
      <c r="C306" s="147" t="s">
        <v>687</v>
      </c>
      <c r="D306" s="144">
        <v>0</v>
      </c>
      <c r="E306" s="144">
        <v>0</v>
      </c>
      <c r="F306" s="144">
        <v>0</v>
      </c>
      <c r="G306" s="144">
        <v>0</v>
      </c>
      <c r="H306" s="144">
        <v>0</v>
      </c>
    </row>
    <row r="307" spans="1:8" ht="15.6" x14ac:dyDescent="0.3">
      <c r="A307" s="144" t="s">
        <v>566</v>
      </c>
      <c r="B307" s="230" t="str">
        <f t="shared" si="5"/>
        <v>9701A</v>
      </c>
      <c r="C307" s="147" t="s">
        <v>688</v>
      </c>
      <c r="D307" s="144">
        <v>0</v>
      </c>
      <c r="E307" s="144">
        <v>0</v>
      </c>
      <c r="F307" s="144">
        <v>0</v>
      </c>
      <c r="G307" s="144">
        <v>0</v>
      </c>
      <c r="H307" s="144">
        <v>0</v>
      </c>
    </row>
    <row r="308" spans="1:8" ht="15.6" x14ac:dyDescent="0.3">
      <c r="A308" s="144" t="s">
        <v>566</v>
      </c>
      <c r="B308" s="230" t="str">
        <f t="shared" si="5"/>
        <v>9801A</v>
      </c>
      <c r="C308" s="147" t="s">
        <v>689</v>
      </c>
      <c r="D308" s="144">
        <v>88926207.330000013</v>
      </c>
      <c r="E308" s="144">
        <v>-78434132.640000015</v>
      </c>
      <c r="F308" s="144">
        <v>10492074.689999998</v>
      </c>
      <c r="G308" s="144">
        <v>0</v>
      </c>
      <c r="H308" s="144">
        <v>10492074.689999998</v>
      </c>
    </row>
    <row r="309" spans="1:8" ht="15.6" x14ac:dyDescent="0.3">
      <c r="A309" s="144" t="s">
        <v>567</v>
      </c>
      <c r="B309" s="230" t="str">
        <f t="shared" si="5"/>
        <v>BB</v>
      </c>
      <c r="C309" s="147" t="s">
        <v>587</v>
      </c>
      <c r="D309" s="144">
        <v>0</v>
      </c>
      <c r="E309" s="144">
        <v>0</v>
      </c>
      <c r="F309" s="144">
        <v>0</v>
      </c>
      <c r="G309" s="144">
        <v>0</v>
      </c>
      <c r="H309" s="144">
        <v>0</v>
      </c>
    </row>
    <row r="310" spans="1:8" ht="15.6" x14ac:dyDescent="0.3">
      <c r="A310" s="144" t="s">
        <v>569</v>
      </c>
      <c r="B310" s="230" t="str">
        <f t="shared" si="5"/>
        <v>AA</v>
      </c>
      <c r="C310" s="225" t="s">
        <v>570</v>
      </c>
      <c r="D310" s="144"/>
      <c r="E310" s="144">
        <v>0</v>
      </c>
      <c r="F310" s="144">
        <v>0</v>
      </c>
      <c r="G310" s="144">
        <v>0</v>
      </c>
      <c r="H310" s="144">
        <v>0</v>
      </c>
    </row>
    <row r="311" spans="1:8" ht="15.6" x14ac:dyDescent="0.3">
      <c r="A311" s="144" t="s">
        <v>690</v>
      </c>
      <c r="B311" s="230">
        <f t="shared" si="5"/>
        <v>0</v>
      </c>
      <c r="C311" s="144"/>
      <c r="D311" s="144"/>
      <c r="E311" s="144">
        <v>0</v>
      </c>
      <c r="F311" s="144">
        <v>0</v>
      </c>
      <c r="G311" s="144">
        <v>0</v>
      </c>
      <c r="H311" s="144">
        <v>0</v>
      </c>
    </row>
    <row r="312" spans="1:8" ht="15.6" x14ac:dyDescent="0.3">
      <c r="A312" s="144" t="s">
        <v>572</v>
      </c>
      <c r="B312" s="230">
        <f t="shared" si="5"/>
        <v>0</v>
      </c>
      <c r="C312" s="144"/>
      <c r="D312" s="144"/>
      <c r="E312" s="144">
        <v>0</v>
      </c>
      <c r="F312" s="144">
        <v>0</v>
      </c>
      <c r="G312" s="144">
        <v>0</v>
      </c>
      <c r="H312" s="144">
        <v>0</v>
      </c>
    </row>
    <row r="313" spans="1:8" ht="15.6" x14ac:dyDescent="0.3">
      <c r="A313" s="144" t="s">
        <v>300</v>
      </c>
      <c r="B313" s="230" t="str">
        <f t="shared" si="5"/>
        <v>QQ</v>
      </c>
      <c r="C313" s="225" t="s">
        <v>573</v>
      </c>
      <c r="D313" s="144"/>
      <c r="E313" s="144">
        <v>0</v>
      </c>
      <c r="F313" s="144">
        <v>0</v>
      </c>
      <c r="G313" s="144">
        <v>0</v>
      </c>
      <c r="H313" s="144">
        <v>0</v>
      </c>
    </row>
    <row r="314" spans="1:8" ht="15.6" x14ac:dyDescent="0.3">
      <c r="A314" s="144" t="s">
        <v>574</v>
      </c>
      <c r="B314" s="230">
        <f t="shared" si="5"/>
        <v>0</v>
      </c>
      <c r="C314" s="144"/>
      <c r="D314" s="144"/>
      <c r="E314" s="144">
        <v>0</v>
      </c>
      <c r="F314" s="144">
        <v>0</v>
      </c>
      <c r="G314" s="144">
        <v>0</v>
      </c>
      <c r="H314" s="144">
        <v>0</v>
      </c>
    </row>
    <row r="315" spans="1:8" ht="15.6" x14ac:dyDescent="0.3">
      <c r="A315" s="144" t="s">
        <v>575</v>
      </c>
      <c r="B315" s="230" t="str">
        <f t="shared" si="5"/>
        <v>RB</v>
      </c>
      <c r="C315" s="231" t="s">
        <v>576</v>
      </c>
      <c r="D315" s="144"/>
      <c r="E315" s="144">
        <v>0</v>
      </c>
      <c r="F315" s="144">
        <v>0</v>
      </c>
      <c r="G315" s="144">
        <v>0</v>
      </c>
      <c r="H315" s="144">
        <v>0</v>
      </c>
    </row>
    <row r="316" spans="1:8" ht="15.6" x14ac:dyDescent="0.3">
      <c r="A316" s="144"/>
      <c r="B316" s="230"/>
      <c r="C316" s="144"/>
      <c r="D316" s="148" t="s">
        <v>577</v>
      </c>
      <c r="E316" s="148" t="s">
        <v>577</v>
      </c>
      <c r="F316" s="148" t="s">
        <v>577</v>
      </c>
      <c r="G316" s="148" t="s">
        <v>577</v>
      </c>
      <c r="H316" s="148" t="s">
        <v>577</v>
      </c>
    </row>
    <row r="317" spans="1:8" ht="15.6" x14ac:dyDescent="0.3">
      <c r="A317" s="144" t="s">
        <v>578</v>
      </c>
      <c r="B317" s="230"/>
      <c r="C317" s="158"/>
      <c r="D317" s="144">
        <v>92067827.000000015</v>
      </c>
      <c r="E317" s="144">
        <v>-78434132.640000015</v>
      </c>
      <c r="F317" s="144">
        <v>13633694.359999998</v>
      </c>
      <c r="G317" s="144">
        <v>25951.7</v>
      </c>
      <c r="H317" s="144">
        <v>13659646.059999999</v>
      </c>
    </row>
    <row r="318" spans="1:8" ht="15.6" x14ac:dyDescent="0.3">
      <c r="A318" s="144"/>
      <c r="B318" s="230"/>
      <c r="C318" s="144"/>
      <c r="D318" s="148" t="s">
        <v>397</v>
      </c>
      <c r="E318" s="148" t="s">
        <v>397</v>
      </c>
      <c r="F318" s="148" t="s">
        <v>397</v>
      </c>
      <c r="G318" s="148" t="s">
        <v>397</v>
      </c>
      <c r="H318" s="148" t="s">
        <v>397</v>
      </c>
    </row>
    <row r="319" spans="1:8" ht="15.6" x14ac:dyDescent="0.3">
      <c r="A319" s="144"/>
      <c r="B319" s="230"/>
      <c r="C319" s="144"/>
      <c r="D319" s="144"/>
      <c r="E319" s="144"/>
      <c r="F319" s="144"/>
      <c r="G319" s="144"/>
      <c r="H319" s="144">
        <v>0</v>
      </c>
    </row>
    <row r="320" spans="1:8" ht="15.6" x14ac:dyDescent="0.3">
      <c r="B320" s="230"/>
    </row>
    <row r="321" spans="1:8" ht="15.6" x14ac:dyDescent="0.3">
      <c r="B321" s="230"/>
    </row>
    <row r="322" spans="1:8" ht="15.6" x14ac:dyDescent="0.3">
      <c r="A322" s="144"/>
      <c r="B322" s="230"/>
      <c r="C322" s="144"/>
      <c r="D322" s="144" t="s">
        <v>394</v>
      </c>
      <c r="E322" s="144"/>
      <c r="F322" s="144"/>
      <c r="G322" s="144"/>
      <c r="H322" s="144"/>
    </row>
    <row r="323" spans="1:8" ht="15.6" x14ac:dyDescent="0.3">
      <c r="A323" s="144"/>
      <c r="B323" s="230"/>
      <c r="C323" s="144"/>
      <c r="D323" s="144" t="s">
        <v>395</v>
      </c>
      <c r="E323" s="144"/>
      <c r="F323" s="144"/>
      <c r="G323" s="144"/>
      <c r="H323" s="144"/>
    </row>
    <row r="324" spans="1:8" ht="15.6" x14ac:dyDescent="0.3">
      <c r="A324" s="144" t="s">
        <v>591</v>
      </c>
      <c r="B324" s="230"/>
      <c r="C324" s="144"/>
      <c r="D324" s="144"/>
      <c r="E324" s="149" t="s">
        <v>611</v>
      </c>
      <c r="F324" s="144"/>
      <c r="G324" s="144"/>
      <c r="H324" s="144"/>
    </row>
    <row r="325" spans="1:8" ht="15.6" x14ac:dyDescent="0.3">
      <c r="A325" s="148" t="s">
        <v>397</v>
      </c>
      <c r="B325" s="230"/>
      <c r="C325" s="156" t="s">
        <v>397</v>
      </c>
      <c r="D325" s="156" t="s">
        <v>397</v>
      </c>
      <c r="E325" s="156" t="s">
        <v>397</v>
      </c>
      <c r="F325" s="156" t="s">
        <v>397</v>
      </c>
      <c r="G325" s="156" t="s">
        <v>397</v>
      </c>
      <c r="H325" s="156" t="s">
        <v>397</v>
      </c>
    </row>
    <row r="326" spans="1:8" ht="15.6" x14ac:dyDescent="0.3">
      <c r="A326" s="144" t="s">
        <v>398</v>
      </c>
      <c r="B326" s="230"/>
      <c r="C326" s="158"/>
      <c r="D326" s="146" t="s">
        <v>185</v>
      </c>
      <c r="E326" s="146" t="s">
        <v>185</v>
      </c>
      <c r="F326" s="146" t="s">
        <v>399</v>
      </c>
      <c r="G326" s="146" t="s">
        <v>185</v>
      </c>
      <c r="H326" s="146" t="s">
        <v>400</v>
      </c>
    </row>
    <row r="327" spans="1:8" ht="15.6" x14ac:dyDescent="0.3">
      <c r="A327" s="144"/>
      <c r="B327" s="230"/>
      <c r="C327" s="158"/>
      <c r="D327" s="146" t="s">
        <v>401</v>
      </c>
      <c r="E327" s="146" t="s">
        <v>402</v>
      </c>
      <c r="F327" s="146" t="s">
        <v>402</v>
      </c>
      <c r="G327" s="146" t="s">
        <v>403</v>
      </c>
      <c r="H327" s="146" t="s">
        <v>404</v>
      </c>
    </row>
    <row r="328" spans="1:8" ht="15.6" x14ac:dyDescent="0.3">
      <c r="A328" s="144"/>
      <c r="B328" s="230"/>
      <c r="C328" s="158"/>
      <c r="D328" s="146" t="s">
        <v>405</v>
      </c>
      <c r="E328" s="146" t="s">
        <v>406</v>
      </c>
      <c r="F328" s="144"/>
      <c r="G328" s="146" t="s">
        <v>406</v>
      </c>
      <c r="H328" s="146" t="s">
        <v>407</v>
      </c>
    </row>
    <row r="329" spans="1:8" ht="15.6" x14ac:dyDescent="0.3">
      <c r="A329" s="148" t="s">
        <v>397</v>
      </c>
      <c r="B329" s="230"/>
      <c r="C329" s="156" t="s">
        <v>397</v>
      </c>
      <c r="D329" s="156" t="s">
        <v>397</v>
      </c>
      <c r="E329" s="156" t="s">
        <v>397</v>
      </c>
      <c r="F329" s="156" t="s">
        <v>397</v>
      </c>
      <c r="G329" s="156" t="s">
        <v>397</v>
      </c>
      <c r="H329" s="156" t="s">
        <v>397</v>
      </c>
    </row>
    <row r="330" spans="1:8" ht="15.6" x14ac:dyDescent="0.3">
      <c r="A330" s="144" t="s">
        <v>408</v>
      </c>
      <c r="B330" s="230" t="str">
        <f>C330</f>
        <v>00</v>
      </c>
      <c r="C330" s="224" t="s">
        <v>409</v>
      </c>
      <c r="D330" s="144">
        <v>0</v>
      </c>
      <c r="E330" s="144">
        <v>0</v>
      </c>
      <c r="F330" s="144">
        <v>0</v>
      </c>
      <c r="G330" s="144">
        <v>0</v>
      </c>
      <c r="H330" s="144">
        <v>0</v>
      </c>
    </row>
    <row r="331" spans="1:8" ht="15.6" x14ac:dyDescent="0.3">
      <c r="A331" s="144" t="s">
        <v>410</v>
      </c>
      <c r="B331" s="230" t="str">
        <f t="shared" ref="B331:B394" si="6">C331</f>
        <v>0202</v>
      </c>
      <c r="C331" s="161" t="s">
        <v>612</v>
      </c>
      <c r="D331" s="144">
        <v>0</v>
      </c>
      <c r="E331" s="144">
        <v>0</v>
      </c>
      <c r="F331" s="144">
        <v>0</v>
      </c>
      <c r="G331" s="144">
        <v>0</v>
      </c>
      <c r="H331" s="144">
        <v>0</v>
      </c>
    </row>
    <row r="332" spans="1:8" ht="15.6" x14ac:dyDescent="0.3">
      <c r="A332" s="144" t="s">
        <v>413</v>
      </c>
      <c r="B332" s="230" t="str">
        <f t="shared" si="6"/>
        <v>0303</v>
      </c>
      <c r="C332" s="161" t="s">
        <v>613</v>
      </c>
      <c r="D332" s="144">
        <v>0</v>
      </c>
      <c r="E332" s="144">
        <v>0</v>
      </c>
      <c r="F332" s="144">
        <v>0</v>
      </c>
      <c r="G332" s="144">
        <v>0</v>
      </c>
      <c r="H332" s="144">
        <v>0</v>
      </c>
    </row>
    <row r="333" spans="1:8" ht="15.6" x14ac:dyDescent="0.3">
      <c r="A333" s="144" t="s">
        <v>415</v>
      </c>
      <c r="B333" s="230" t="str">
        <f t="shared" si="6"/>
        <v>0412</v>
      </c>
      <c r="C333" s="161" t="s">
        <v>614</v>
      </c>
      <c r="D333" s="144">
        <v>0</v>
      </c>
      <c r="E333" s="144">
        <v>0</v>
      </c>
      <c r="F333" s="144">
        <v>0</v>
      </c>
      <c r="G333" s="144">
        <v>0</v>
      </c>
      <c r="H333" s="144">
        <v>0</v>
      </c>
    </row>
    <row r="334" spans="1:8" ht="15.6" x14ac:dyDescent="0.3">
      <c r="A334" s="144" t="s">
        <v>417</v>
      </c>
      <c r="B334" s="230" t="str">
        <f t="shared" si="6"/>
        <v>0521</v>
      </c>
      <c r="C334" s="147" t="s">
        <v>615</v>
      </c>
      <c r="D334" s="144">
        <v>0</v>
      </c>
      <c r="E334" s="144">
        <v>0</v>
      </c>
      <c r="F334" s="144">
        <v>0</v>
      </c>
      <c r="G334" s="144">
        <v>0</v>
      </c>
      <c r="H334" s="144">
        <v>0</v>
      </c>
    </row>
    <row r="335" spans="1:8" ht="15.6" x14ac:dyDescent="0.3">
      <c r="A335" s="144" t="s">
        <v>419</v>
      </c>
      <c r="B335" s="230" t="str">
        <f t="shared" si="6"/>
        <v>0603</v>
      </c>
      <c r="C335" s="161" t="s">
        <v>616</v>
      </c>
      <c r="D335" s="144">
        <v>0</v>
      </c>
      <c r="E335" s="144">
        <v>0</v>
      </c>
      <c r="F335" s="144">
        <v>0</v>
      </c>
      <c r="G335" s="144">
        <v>0</v>
      </c>
      <c r="H335" s="144">
        <v>0</v>
      </c>
    </row>
    <row r="336" spans="1:8" ht="15.6" x14ac:dyDescent="0.3">
      <c r="A336" s="144" t="s">
        <v>421</v>
      </c>
      <c r="B336" s="230" t="str">
        <f t="shared" si="6"/>
        <v>0721</v>
      </c>
      <c r="C336" s="147" t="s">
        <v>617</v>
      </c>
      <c r="D336" s="144">
        <v>0</v>
      </c>
      <c r="E336" s="144">
        <v>0</v>
      </c>
      <c r="F336" s="144">
        <v>0</v>
      </c>
      <c r="G336" s="144">
        <v>0</v>
      </c>
      <c r="H336" s="144">
        <v>0</v>
      </c>
    </row>
    <row r="337" spans="1:8" ht="15.6" x14ac:dyDescent="0.3">
      <c r="A337" s="144" t="s">
        <v>423</v>
      </c>
      <c r="B337" s="230" t="str">
        <f t="shared" si="6"/>
        <v>0803</v>
      </c>
      <c r="C337" s="147" t="s">
        <v>618</v>
      </c>
      <c r="D337" s="144">
        <v>0</v>
      </c>
      <c r="E337" s="144">
        <v>0</v>
      </c>
      <c r="F337" s="144">
        <v>0</v>
      </c>
      <c r="G337" s="144">
        <v>0</v>
      </c>
      <c r="H337" s="144">
        <v>0</v>
      </c>
    </row>
    <row r="338" spans="1:8" ht="15.6" x14ac:dyDescent="0.3">
      <c r="A338" s="144" t="s">
        <v>605</v>
      </c>
      <c r="B338" s="230" t="str">
        <f t="shared" si="6"/>
        <v>1012</v>
      </c>
      <c r="C338" s="147" t="s">
        <v>619</v>
      </c>
      <c r="D338" s="144">
        <v>0</v>
      </c>
      <c r="E338" s="144">
        <v>0</v>
      </c>
      <c r="F338" s="144">
        <v>0</v>
      </c>
      <c r="G338" s="144">
        <v>0</v>
      </c>
      <c r="H338" s="144">
        <v>0</v>
      </c>
    </row>
    <row r="339" spans="1:8" ht="15.6" x14ac:dyDescent="0.3">
      <c r="A339" s="144" t="s">
        <v>429</v>
      </c>
      <c r="B339" s="230" t="str">
        <f t="shared" si="6"/>
        <v>1206</v>
      </c>
      <c r="C339" s="161" t="s">
        <v>620</v>
      </c>
      <c r="D339" s="144">
        <v>4923.6000000000004</v>
      </c>
      <c r="E339" s="144">
        <v>0</v>
      </c>
      <c r="F339" s="144">
        <v>4923.6000000000004</v>
      </c>
      <c r="G339" s="144">
        <v>0</v>
      </c>
      <c r="H339" s="144">
        <v>4923.6000000000004</v>
      </c>
    </row>
    <row r="340" spans="1:8" ht="15.6" x14ac:dyDescent="0.3">
      <c r="A340" s="144" t="s">
        <v>432</v>
      </c>
      <c r="B340" s="230" t="str">
        <f t="shared" si="6"/>
        <v>1312</v>
      </c>
      <c r="C340" s="161" t="s">
        <v>621</v>
      </c>
      <c r="D340" s="144">
        <v>0</v>
      </c>
      <c r="E340" s="144">
        <v>0</v>
      </c>
      <c r="F340" s="144">
        <v>0</v>
      </c>
      <c r="G340" s="144">
        <v>0</v>
      </c>
      <c r="H340" s="144">
        <v>0</v>
      </c>
    </row>
    <row r="341" spans="1:8" ht="15.6" x14ac:dyDescent="0.3">
      <c r="A341" s="144" t="s">
        <v>21</v>
      </c>
      <c r="B341" s="230" t="str">
        <f t="shared" si="6"/>
        <v>1524</v>
      </c>
      <c r="C341" s="161" t="s">
        <v>622</v>
      </c>
      <c r="D341" s="144">
        <v>14160</v>
      </c>
      <c r="E341" s="144">
        <v>0</v>
      </c>
      <c r="F341" s="144">
        <v>14160</v>
      </c>
      <c r="G341" s="144">
        <v>0</v>
      </c>
      <c r="H341" s="144">
        <v>14160</v>
      </c>
    </row>
    <row r="342" spans="1:8" ht="15.6" x14ac:dyDescent="0.3">
      <c r="A342" s="144" t="s">
        <v>284</v>
      </c>
      <c r="B342" s="230" t="str">
        <f t="shared" si="6"/>
        <v>1625</v>
      </c>
      <c r="C342" s="147" t="s">
        <v>623</v>
      </c>
      <c r="D342" s="144">
        <v>0</v>
      </c>
      <c r="E342" s="144">
        <v>0</v>
      </c>
      <c r="F342" s="144">
        <v>0</v>
      </c>
      <c r="G342" s="144">
        <v>0</v>
      </c>
      <c r="H342" s="144">
        <v>0</v>
      </c>
    </row>
    <row r="343" spans="1:8" ht="15.6" x14ac:dyDescent="0.3">
      <c r="A343" s="147" t="s">
        <v>436</v>
      </c>
      <c r="B343" s="230" t="str">
        <f t="shared" si="6"/>
        <v>1712</v>
      </c>
      <c r="C343" s="147" t="s">
        <v>624</v>
      </c>
      <c r="D343" s="144">
        <v>0</v>
      </c>
      <c r="E343" s="144">
        <v>0</v>
      </c>
      <c r="F343" s="144">
        <v>0</v>
      </c>
      <c r="G343" s="144">
        <v>0</v>
      </c>
      <c r="H343" s="144">
        <v>0</v>
      </c>
    </row>
    <row r="344" spans="1:8" ht="15.6" x14ac:dyDescent="0.3">
      <c r="A344" s="147" t="s">
        <v>438</v>
      </c>
      <c r="B344" s="230" t="str">
        <f t="shared" si="6"/>
        <v>1841</v>
      </c>
      <c r="C344" s="147" t="s">
        <v>439</v>
      </c>
      <c r="D344" s="144">
        <v>0</v>
      </c>
      <c r="E344" s="144">
        <v>0</v>
      </c>
      <c r="F344" s="144">
        <v>0</v>
      </c>
      <c r="G344" s="144">
        <v>0</v>
      </c>
      <c r="H344" s="144">
        <v>0</v>
      </c>
    </row>
    <row r="345" spans="1:8" ht="15.6" x14ac:dyDescent="0.3">
      <c r="A345" s="144" t="s">
        <v>440</v>
      </c>
      <c r="B345" s="230" t="str">
        <f t="shared" si="6"/>
        <v>2024</v>
      </c>
      <c r="C345" s="147" t="s">
        <v>625</v>
      </c>
      <c r="D345" s="144">
        <v>0</v>
      </c>
      <c r="E345" s="144">
        <v>0</v>
      </c>
      <c r="F345" s="144">
        <v>0</v>
      </c>
      <c r="G345" s="144">
        <v>0</v>
      </c>
      <c r="H345" s="144">
        <v>0</v>
      </c>
    </row>
    <row r="346" spans="1:8" ht="15.6" x14ac:dyDescent="0.3">
      <c r="A346" s="144" t="s">
        <v>442</v>
      </c>
      <c r="B346" s="230" t="str">
        <f t="shared" si="6"/>
        <v>2124</v>
      </c>
      <c r="C346" s="147" t="s">
        <v>626</v>
      </c>
      <c r="D346" s="144">
        <v>0</v>
      </c>
      <c r="E346" s="144">
        <v>0</v>
      </c>
      <c r="F346" s="144">
        <v>0</v>
      </c>
      <c r="G346" s="144">
        <v>0</v>
      </c>
      <c r="H346" s="144">
        <v>0</v>
      </c>
    </row>
    <row r="347" spans="1:8" ht="15.6" x14ac:dyDescent="0.3">
      <c r="A347" s="144" t="s">
        <v>444</v>
      </c>
      <c r="B347" s="230" t="str">
        <f t="shared" si="6"/>
        <v>2225</v>
      </c>
      <c r="C347" s="147" t="s">
        <v>627</v>
      </c>
      <c r="D347" s="144">
        <v>52809.770000000004</v>
      </c>
      <c r="E347" s="144">
        <v>0</v>
      </c>
      <c r="F347" s="144">
        <v>52809.770000000004</v>
      </c>
      <c r="G347" s="144">
        <v>0</v>
      </c>
      <c r="H347" s="144">
        <v>52809.770000000004</v>
      </c>
    </row>
    <row r="348" spans="1:8" ht="15.6" x14ac:dyDescent="0.3">
      <c r="A348" s="144" t="s">
        <v>446</v>
      </c>
      <c r="B348" s="230" t="str">
        <f t="shared" si="6"/>
        <v>2325</v>
      </c>
      <c r="C348" s="147" t="s">
        <v>628</v>
      </c>
      <c r="D348" s="144">
        <v>344.89</v>
      </c>
      <c r="E348" s="144">
        <v>0</v>
      </c>
      <c r="F348" s="144">
        <v>344.89</v>
      </c>
      <c r="G348" s="144">
        <v>0</v>
      </c>
      <c r="H348" s="144">
        <v>344.89</v>
      </c>
    </row>
    <row r="349" spans="1:8" ht="15.6" x14ac:dyDescent="0.3">
      <c r="A349" s="144" t="s">
        <v>448</v>
      </c>
      <c r="B349" s="230" t="str">
        <f t="shared" si="6"/>
        <v>2425</v>
      </c>
      <c r="C349" s="147" t="s">
        <v>629</v>
      </c>
      <c r="D349" s="144">
        <v>0</v>
      </c>
      <c r="E349" s="144">
        <v>0</v>
      </c>
      <c r="F349" s="144">
        <v>0</v>
      </c>
      <c r="G349" s="144">
        <v>0</v>
      </c>
      <c r="H349" s="144">
        <v>0</v>
      </c>
    </row>
    <row r="350" spans="1:8" ht="15.6" x14ac:dyDescent="0.3">
      <c r="A350" s="144" t="s">
        <v>450</v>
      </c>
      <c r="B350" s="230" t="str">
        <f t="shared" si="6"/>
        <v>2504</v>
      </c>
      <c r="C350" s="161" t="s">
        <v>630</v>
      </c>
      <c r="D350" s="144">
        <v>0</v>
      </c>
      <c r="E350" s="144">
        <v>0</v>
      </c>
      <c r="F350" s="144">
        <v>0</v>
      </c>
      <c r="G350" s="144">
        <v>0</v>
      </c>
      <c r="H350" s="144">
        <v>0</v>
      </c>
    </row>
    <row r="351" spans="1:8" ht="15.6" x14ac:dyDescent="0.3">
      <c r="A351" s="144" t="s">
        <v>452</v>
      </c>
      <c r="B351" s="230" t="str">
        <f t="shared" si="6"/>
        <v>2604</v>
      </c>
      <c r="C351" s="161" t="s">
        <v>631</v>
      </c>
      <c r="D351" s="144">
        <v>0</v>
      </c>
      <c r="E351" s="144">
        <v>0</v>
      </c>
      <c r="F351" s="144">
        <v>0</v>
      </c>
      <c r="G351" s="144">
        <v>0</v>
      </c>
      <c r="H351" s="144">
        <v>0</v>
      </c>
    </row>
    <row r="352" spans="1:8" ht="15.6" x14ac:dyDescent="0.3">
      <c r="A352" s="144" t="s">
        <v>454</v>
      </c>
      <c r="B352" s="230" t="str">
        <f t="shared" si="6"/>
        <v>2704</v>
      </c>
      <c r="C352" s="147" t="s">
        <v>632</v>
      </c>
      <c r="D352" s="144">
        <v>0</v>
      </c>
      <c r="E352" s="144">
        <v>0</v>
      </c>
      <c r="F352" s="144">
        <v>0</v>
      </c>
      <c r="G352" s="144">
        <v>0</v>
      </c>
      <c r="H352" s="144">
        <v>0</v>
      </c>
    </row>
    <row r="353" spans="1:8" ht="15.6" x14ac:dyDescent="0.3">
      <c r="A353" s="144" t="s">
        <v>456</v>
      </c>
      <c r="B353" s="230" t="str">
        <f t="shared" si="6"/>
        <v>2824</v>
      </c>
      <c r="C353" s="147" t="s">
        <v>633</v>
      </c>
      <c r="D353" s="144">
        <v>0</v>
      </c>
      <c r="E353" s="144">
        <v>0</v>
      </c>
      <c r="F353" s="144">
        <v>0</v>
      </c>
      <c r="G353" s="144">
        <v>0</v>
      </c>
      <c r="H353" s="144">
        <v>0</v>
      </c>
    </row>
    <row r="354" spans="1:8" ht="15.6" x14ac:dyDescent="0.3">
      <c r="A354" s="144" t="s">
        <v>458</v>
      </c>
      <c r="B354" s="230" t="str">
        <f t="shared" si="6"/>
        <v>2925</v>
      </c>
      <c r="C354" s="161" t="s">
        <v>634</v>
      </c>
      <c r="D354" s="144">
        <v>1131.78</v>
      </c>
      <c r="E354" s="144">
        <v>0</v>
      </c>
      <c r="F354" s="144">
        <v>1131.78</v>
      </c>
      <c r="G354" s="144">
        <v>0</v>
      </c>
      <c r="H354" s="144">
        <v>1131.78</v>
      </c>
    </row>
    <row r="355" spans="1:8" ht="15.6" x14ac:dyDescent="0.3">
      <c r="A355" s="144" t="s">
        <v>460</v>
      </c>
      <c r="B355" s="230" t="str">
        <f t="shared" si="6"/>
        <v>3025</v>
      </c>
      <c r="C355" s="161" t="s">
        <v>635</v>
      </c>
      <c r="D355" s="144">
        <v>12756.710000000001</v>
      </c>
      <c r="E355" s="144">
        <v>0</v>
      </c>
      <c r="F355" s="144">
        <v>12756.710000000001</v>
      </c>
      <c r="G355" s="144">
        <v>0</v>
      </c>
      <c r="H355" s="144">
        <v>12756.710000000001</v>
      </c>
    </row>
    <row r="356" spans="1:8" ht="15.6" x14ac:dyDescent="0.3">
      <c r="A356" s="144" t="s">
        <v>462</v>
      </c>
      <c r="B356" s="230" t="str">
        <f t="shared" si="6"/>
        <v>3225</v>
      </c>
      <c r="C356" s="147" t="s">
        <v>636</v>
      </c>
      <c r="D356" s="144">
        <v>2636.5499999999997</v>
      </c>
      <c r="E356" s="144">
        <v>0</v>
      </c>
      <c r="F356" s="144">
        <v>2636.5499999999997</v>
      </c>
      <c r="G356" s="144">
        <v>0</v>
      </c>
      <c r="H356" s="144">
        <v>2636.5499999999997</v>
      </c>
    </row>
    <row r="357" spans="1:8" ht="15.6" x14ac:dyDescent="0.3">
      <c r="A357" s="144" t="s">
        <v>464</v>
      </c>
      <c r="B357" s="230" t="str">
        <f t="shared" si="6"/>
        <v>3304</v>
      </c>
      <c r="C357" s="161" t="s">
        <v>637</v>
      </c>
      <c r="D357" s="144">
        <v>0</v>
      </c>
      <c r="E357" s="144">
        <v>0</v>
      </c>
      <c r="F357" s="144">
        <v>0</v>
      </c>
      <c r="G357" s="144">
        <v>0</v>
      </c>
      <c r="H357" s="144">
        <v>0</v>
      </c>
    </row>
    <row r="358" spans="1:8" ht="15.6" x14ac:dyDescent="0.3">
      <c r="A358" s="144" t="s">
        <v>466</v>
      </c>
      <c r="B358" s="230" t="str">
        <f t="shared" si="6"/>
        <v>3425</v>
      </c>
      <c r="C358" s="147" t="s">
        <v>638</v>
      </c>
      <c r="D358" s="144">
        <v>742.25</v>
      </c>
      <c r="E358" s="144">
        <v>0</v>
      </c>
      <c r="F358" s="144">
        <v>742.25</v>
      </c>
      <c r="G358" s="144">
        <v>0</v>
      </c>
      <c r="H358" s="144">
        <v>742.25</v>
      </c>
    </row>
    <row r="359" spans="1:8" ht="15.6" x14ac:dyDescent="0.3">
      <c r="A359" s="144" t="s">
        <v>468</v>
      </c>
      <c r="B359" s="230" t="str">
        <f t="shared" si="6"/>
        <v>3525</v>
      </c>
      <c r="C359" s="147" t="s">
        <v>639</v>
      </c>
      <c r="D359" s="144">
        <v>0</v>
      </c>
      <c r="E359" s="144">
        <v>0</v>
      </c>
      <c r="F359" s="144">
        <v>0</v>
      </c>
      <c r="G359" s="144">
        <v>0</v>
      </c>
      <c r="H359" s="144">
        <v>0</v>
      </c>
    </row>
    <row r="360" spans="1:8" ht="15.6" x14ac:dyDescent="0.3">
      <c r="A360" s="144" t="s">
        <v>470</v>
      </c>
      <c r="B360" s="230" t="str">
        <f t="shared" si="6"/>
        <v>3614</v>
      </c>
      <c r="C360" s="147" t="s">
        <v>640</v>
      </c>
      <c r="D360" s="144">
        <v>0</v>
      </c>
      <c r="E360" s="144">
        <v>0</v>
      </c>
      <c r="F360" s="144">
        <v>0</v>
      </c>
      <c r="G360" s="144">
        <v>0</v>
      </c>
      <c r="H360" s="144">
        <v>0</v>
      </c>
    </row>
    <row r="361" spans="1:8" ht="15.6" x14ac:dyDescent="0.3">
      <c r="A361" s="144" t="s">
        <v>472</v>
      </c>
      <c r="B361" s="230" t="str">
        <f t="shared" si="6"/>
        <v>3725</v>
      </c>
      <c r="C361" s="147" t="s">
        <v>641</v>
      </c>
      <c r="D361" s="144">
        <v>82.31</v>
      </c>
      <c r="E361" s="144">
        <v>0</v>
      </c>
      <c r="F361" s="144">
        <v>82.31</v>
      </c>
      <c r="G361" s="144">
        <v>0</v>
      </c>
      <c r="H361" s="144">
        <v>82.31</v>
      </c>
    </row>
    <row r="362" spans="1:8" ht="15.6" x14ac:dyDescent="0.3">
      <c r="A362" s="144" t="s">
        <v>474</v>
      </c>
      <c r="B362" s="230" t="str">
        <f t="shared" si="6"/>
        <v>3813</v>
      </c>
      <c r="C362" s="147" t="s">
        <v>642</v>
      </c>
      <c r="D362" s="144">
        <v>0</v>
      </c>
      <c r="E362" s="144">
        <v>0</v>
      </c>
      <c r="F362" s="144">
        <v>0</v>
      </c>
      <c r="G362" s="144">
        <v>0</v>
      </c>
      <c r="H362" s="144">
        <v>0</v>
      </c>
    </row>
    <row r="363" spans="1:8" ht="15.6" x14ac:dyDescent="0.3">
      <c r="A363" s="144" t="s">
        <v>476</v>
      </c>
      <c r="B363" s="230" t="str">
        <f t="shared" si="6"/>
        <v>3925</v>
      </c>
      <c r="C363" s="147" t="s">
        <v>643</v>
      </c>
      <c r="D363" s="144">
        <v>0</v>
      </c>
      <c r="E363" s="144">
        <v>0</v>
      </c>
      <c r="F363" s="144">
        <v>0</v>
      </c>
      <c r="G363" s="144">
        <v>0</v>
      </c>
      <c r="H363" s="144">
        <v>0</v>
      </c>
    </row>
    <row r="364" spans="1:8" ht="15.6" x14ac:dyDescent="0.3">
      <c r="A364" s="144" t="s">
        <v>478</v>
      </c>
      <c r="B364" s="230" t="str">
        <f t="shared" si="6"/>
        <v>4019</v>
      </c>
      <c r="C364" s="147" t="s">
        <v>644</v>
      </c>
      <c r="D364" s="144">
        <v>42.1</v>
      </c>
      <c r="E364" s="144">
        <v>0</v>
      </c>
      <c r="F364" s="144">
        <v>42.1</v>
      </c>
      <c r="G364" s="144">
        <v>0</v>
      </c>
      <c r="H364" s="144">
        <v>42.1</v>
      </c>
    </row>
    <row r="365" spans="1:8" ht="15.6" x14ac:dyDescent="0.3">
      <c r="A365" s="144" t="s">
        <v>481</v>
      </c>
      <c r="B365" s="230" t="str">
        <f t="shared" si="6"/>
        <v>4125</v>
      </c>
      <c r="C365" s="161" t="s">
        <v>484</v>
      </c>
      <c r="D365" s="144">
        <v>165802.97</v>
      </c>
      <c r="E365" s="144">
        <v>0</v>
      </c>
      <c r="F365" s="144">
        <v>165802.97</v>
      </c>
      <c r="G365" s="144">
        <v>0</v>
      </c>
      <c r="H365" s="144">
        <v>165802.97</v>
      </c>
    </row>
    <row r="366" spans="1:8" ht="15.6" x14ac:dyDescent="0.3">
      <c r="A366" s="144" t="s">
        <v>481</v>
      </c>
      <c r="B366" s="230" t="str">
        <f t="shared" si="6"/>
        <v>4101A</v>
      </c>
      <c r="C366" s="161" t="s">
        <v>645</v>
      </c>
      <c r="D366" s="144">
        <v>0</v>
      </c>
      <c r="E366" s="144">
        <v>0</v>
      </c>
      <c r="F366" s="144">
        <v>0</v>
      </c>
      <c r="G366" s="144">
        <v>0</v>
      </c>
      <c r="H366" s="144">
        <v>0</v>
      </c>
    </row>
    <row r="367" spans="1:8" ht="15.6" x14ac:dyDescent="0.3">
      <c r="A367" s="144" t="s">
        <v>485</v>
      </c>
      <c r="B367" s="230" t="str">
        <f t="shared" si="6"/>
        <v>4212</v>
      </c>
      <c r="C367" s="161" t="s">
        <v>646</v>
      </c>
      <c r="D367" s="144">
        <v>1211.8399999999999</v>
      </c>
      <c r="E367" s="144">
        <v>0</v>
      </c>
      <c r="F367" s="144">
        <v>1211.8399999999999</v>
      </c>
      <c r="G367" s="144">
        <v>0</v>
      </c>
      <c r="H367" s="144">
        <v>1211.8399999999999</v>
      </c>
    </row>
    <row r="368" spans="1:8" ht="15.6" x14ac:dyDescent="0.3">
      <c r="A368" s="144" t="s">
        <v>248</v>
      </c>
      <c r="B368" s="230" t="str">
        <f t="shared" si="6"/>
        <v>4312</v>
      </c>
      <c r="C368" s="161" t="s">
        <v>647</v>
      </c>
      <c r="D368" s="144">
        <v>200265.68</v>
      </c>
      <c r="E368" s="144">
        <v>0</v>
      </c>
      <c r="F368" s="144">
        <v>200265.68</v>
      </c>
      <c r="G368" s="144">
        <v>0</v>
      </c>
      <c r="H368" s="144">
        <v>200265.68</v>
      </c>
    </row>
    <row r="369" spans="1:8" ht="15.6" x14ac:dyDescent="0.3">
      <c r="A369" s="144" t="s">
        <v>248</v>
      </c>
      <c r="B369" s="230" t="str">
        <f t="shared" si="6"/>
        <v>4301A</v>
      </c>
      <c r="C369" s="161" t="s">
        <v>648</v>
      </c>
      <c r="D369" s="144">
        <v>0</v>
      </c>
      <c r="E369" s="144">
        <v>0</v>
      </c>
      <c r="F369" s="144">
        <v>0</v>
      </c>
      <c r="G369" s="144">
        <v>0</v>
      </c>
      <c r="H369" s="144">
        <v>0</v>
      </c>
    </row>
    <row r="370" spans="1:8" ht="15.6" x14ac:dyDescent="0.3">
      <c r="A370" s="144" t="s">
        <v>489</v>
      </c>
      <c r="B370" s="230" t="str">
        <f t="shared" si="6"/>
        <v>4411</v>
      </c>
      <c r="C370" s="161" t="s">
        <v>649</v>
      </c>
      <c r="D370" s="144">
        <v>0</v>
      </c>
      <c r="E370" s="144">
        <v>0</v>
      </c>
      <c r="F370" s="144">
        <v>0</v>
      </c>
      <c r="G370" s="144">
        <v>0</v>
      </c>
      <c r="H370" s="144">
        <v>0</v>
      </c>
    </row>
    <row r="371" spans="1:8" ht="15.6" x14ac:dyDescent="0.3">
      <c r="A371" s="144" t="s">
        <v>491</v>
      </c>
      <c r="B371" s="230" t="str">
        <f t="shared" si="6"/>
        <v>4512</v>
      </c>
      <c r="C371" s="161" t="s">
        <v>650</v>
      </c>
      <c r="D371" s="144">
        <v>0</v>
      </c>
      <c r="E371" s="144">
        <v>0</v>
      </c>
      <c r="F371" s="144">
        <v>0</v>
      </c>
      <c r="G371" s="144">
        <v>0</v>
      </c>
      <c r="H371" s="144">
        <v>0</v>
      </c>
    </row>
    <row r="372" spans="1:8" ht="15.6" x14ac:dyDescent="0.3">
      <c r="A372" s="144" t="s">
        <v>493</v>
      </c>
      <c r="B372" s="230" t="str">
        <f t="shared" si="6"/>
        <v>4619</v>
      </c>
      <c r="C372" s="161" t="s">
        <v>651</v>
      </c>
      <c r="D372" s="144">
        <v>714.25</v>
      </c>
      <c r="E372" s="144">
        <v>0</v>
      </c>
      <c r="F372" s="144">
        <v>714.25</v>
      </c>
      <c r="G372" s="144">
        <v>0</v>
      </c>
      <c r="H372" s="144">
        <v>714.25</v>
      </c>
    </row>
    <row r="373" spans="1:8" ht="15.6" x14ac:dyDescent="0.3">
      <c r="A373" s="144" t="s">
        <v>495</v>
      </c>
      <c r="B373" s="230" t="str">
        <f t="shared" si="6"/>
        <v>4714</v>
      </c>
      <c r="C373" s="161" t="s">
        <v>652</v>
      </c>
      <c r="D373" s="144">
        <v>0</v>
      </c>
      <c r="E373" s="144">
        <v>0</v>
      </c>
      <c r="F373" s="144">
        <v>0</v>
      </c>
      <c r="G373" s="144">
        <v>0</v>
      </c>
      <c r="H373" s="144">
        <v>0</v>
      </c>
    </row>
    <row r="374" spans="1:8" ht="15.6" x14ac:dyDescent="0.3">
      <c r="A374" s="144" t="s">
        <v>497</v>
      </c>
      <c r="B374" s="230" t="str">
        <f t="shared" si="6"/>
        <v>4818</v>
      </c>
      <c r="C374" s="161" t="s">
        <v>653</v>
      </c>
      <c r="D374" s="144">
        <v>36811.14</v>
      </c>
      <c r="E374" s="144">
        <v>0</v>
      </c>
      <c r="F374" s="144">
        <v>36811.14</v>
      </c>
      <c r="G374" s="144">
        <v>0</v>
      </c>
      <c r="H374" s="144">
        <v>36811.14</v>
      </c>
    </row>
    <row r="375" spans="1:8" ht="15.6" x14ac:dyDescent="0.3">
      <c r="A375" s="144" t="s">
        <v>499</v>
      </c>
      <c r="B375" s="230" t="str">
        <f t="shared" si="6"/>
        <v>4925</v>
      </c>
      <c r="C375" s="161" t="s">
        <v>654</v>
      </c>
      <c r="D375" s="144">
        <v>0</v>
      </c>
      <c r="E375" s="144">
        <v>0</v>
      </c>
      <c r="F375" s="144">
        <v>0</v>
      </c>
      <c r="G375" s="144">
        <v>0</v>
      </c>
      <c r="H375" s="144">
        <v>0</v>
      </c>
    </row>
    <row r="376" spans="1:8" ht="15.6" x14ac:dyDescent="0.3">
      <c r="A376" s="144" t="s">
        <v>501</v>
      </c>
      <c r="B376" s="230" t="str">
        <f t="shared" si="6"/>
        <v>5021</v>
      </c>
      <c r="C376" s="161" t="s">
        <v>655</v>
      </c>
      <c r="D376" s="144">
        <v>0</v>
      </c>
      <c r="E376" s="144">
        <v>0</v>
      </c>
      <c r="F376" s="144">
        <v>0</v>
      </c>
      <c r="G376" s="144">
        <v>0</v>
      </c>
      <c r="H376" s="144">
        <v>0</v>
      </c>
    </row>
    <row r="377" spans="1:8" ht="15.6" x14ac:dyDescent="0.3">
      <c r="A377" s="144" t="s">
        <v>503</v>
      </c>
      <c r="B377" s="230" t="str">
        <f t="shared" si="6"/>
        <v>5119</v>
      </c>
      <c r="C377" s="161" t="s">
        <v>656</v>
      </c>
      <c r="D377" s="144">
        <v>96780.28</v>
      </c>
      <c r="E377" s="144">
        <v>0</v>
      </c>
      <c r="F377" s="144">
        <v>96780.28</v>
      </c>
      <c r="G377" s="144">
        <v>0</v>
      </c>
      <c r="H377" s="144">
        <v>96780.28</v>
      </c>
    </row>
    <row r="378" spans="1:8" ht="15.6" x14ac:dyDescent="0.3">
      <c r="A378" s="144" t="s">
        <v>505</v>
      </c>
      <c r="B378" s="230" t="str">
        <f t="shared" si="6"/>
        <v>5221</v>
      </c>
      <c r="C378" s="161" t="s">
        <v>657</v>
      </c>
      <c r="D378" s="144">
        <v>75</v>
      </c>
      <c r="E378" s="144">
        <v>0</v>
      </c>
      <c r="F378" s="144">
        <v>75</v>
      </c>
      <c r="G378" s="144">
        <v>0</v>
      </c>
      <c r="H378" s="144">
        <v>75</v>
      </c>
    </row>
    <row r="379" spans="1:8" ht="15.6" x14ac:dyDescent="0.3">
      <c r="A379" s="144" t="s">
        <v>507</v>
      </c>
      <c r="B379" s="230" t="str">
        <f t="shared" si="6"/>
        <v>5321</v>
      </c>
      <c r="C379" s="161" t="s">
        <v>658</v>
      </c>
      <c r="D379" s="144">
        <v>3884.97</v>
      </c>
      <c r="E379" s="144">
        <v>0</v>
      </c>
      <c r="F379" s="144">
        <v>3884.97</v>
      </c>
      <c r="G379" s="144">
        <v>0</v>
      </c>
      <c r="H379" s="144">
        <v>3884.97</v>
      </c>
    </row>
    <row r="380" spans="1:8" ht="15.6" x14ac:dyDescent="0.3">
      <c r="A380" s="144" t="s">
        <v>270</v>
      </c>
      <c r="B380" s="230" t="str">
        <f t="shared" si="6"/>
        <v>5411</v>
      </c>
      <c r="C380" s="161" t="s">
        <v>659</v>
      </c>
      <c r="D380" s="144">
        <v>0</v>
      </c>
      <c r="E380" s="144">
        <v>0</v>
      </c>
      <c r="F380" s="144">
        <v>0</v>
      </c>
      <c r="G380" s="144">
        <v>0</v>
      </c>
      <c r="H380" s="144">
        <v>0</v>
      </c>
    </row>
    <row r="381" spans="1:8" ht="15.6" x14ac:dyDescent="0.3">
      <c r="A381" s="144" t="s">
        <v>264</v>
      </c>
      <c r="B381" s="230" t="str">
        <f t="shared" si="6"/>
        <v>5522</v>
      </c>
      <c r="C381" s="161" t="s">
        <v>660</v>
      </c>
      <c r="D381" s="144">
        <v>0</v>
      </c>
      <c r="E381" s="144">
        <v>0</v>
      </c>
      <c r="F381" s="144">
        <v>0</v>
      </c>
      <c r="G381" s="144">
        <v>0</v>
      </c>
      <c r="H381" s="144">
        <v>0</v>
      </c>
    </row>
    <row r="382" spans="1:8" ht="15.6" x14ac:dyDescent="0.3">
      <c r="A382" s="144" t="s">
        <v>276</v>
      </c>
      <c r="B382" s="230" t="str">
        <f t="shared" si="6"/>
        <v>5721</v>
      </c>
      <c r="C382" s="161" t="s">
        <v>661</v>
      </c>
      <c r="D382" s="144">
        <v>0</v>
      </c>
      <c r="E382" s="144">
        <v>0</v>
      </c>
      <c r="F382" s="144">
        <v>0</v>
      </c>
      <c r="G382" s="144">
        <v>0</v>
      </c>
      <c r="H382" s="144">
        <v>0</v>
      </c>
    </row>
    <row r="383" spans="1:8" ht="15.6" x14ac:dyDescent="0.3">
      <c r="A383" s="144" t="s">
        <v>512</v>
      </c>
      <c r="B383" s="230" t="str">
        <f t="shared" si="6"/>
        <v>5801A</v>
      </c>
      <c r="C383" s="161" t="s">
        <v>662</v>
      </c>
      <c r="D383" s="144">
        <v>330758.43</v>
      </c>
      <c r="E383" s="144">
        <v>0</v>
      </c>
      <c r="F383" s="144">
        <v>330758.43</v>
      </c>
      <c r="G383" s="144">
        <v>0</v>
      </c>
      <c r="H383" s="144">
        <v>330758.43</v>
      </c>
    </row>
    <row r="384" spans="1:8" ht="15.6" x14ac:dyDescent="0.3">
      <c r="A384" s="144" t="s">
        <v>515</v>
      </c>
      <c r="B384" s="230" t="str">
        <f t="shared" si="6"/>
        <v>5921</v>
      </c>
      <c r="C384" s="161" t="s">
        <v>663</v>
      </c>
      <c r="D384" s="144">
        <v>0</v>
      </c>
      <c r="E384" s="144">
        <v>0</v>
      </c>
      <c r="F384" s="144">
        <v>0</v>
      </c>
      <c r="G384" s="144">
        <v>0</v>
      </c>
      <c r="H384" s="144">
        <v>0</v>
      </c>
    </row>
    <row r="385" spans="1:8" ht="15.6" x14ac:dyDescent="0.3">
      <c r="A385" s="144" t="s">
        <v>274</v>
      </c>
      <c r="B385" s="230" t="str">
        <f t="shared" si="6"/>
        <v>6021</v>
      </c>
      <c r="C385" s="147" t="s">
        <v>664</v>
      </c>
      <c r="D385" s="144">
        <v>0</v>
      </c>
      <c r="E385" s="144">
        <v>0</v>
      </c>
      <c r="F385" s="144">
        <v>0</v>
      </c>
      <c r="G385" s="144">
        <v>0</v>
      </c>
      <c r="H385" s="144">
        <v>0</v>
      </c>
    </row>
    <row r="386" spans="1:8" ht="15.6" x14ac:dyDescent="0.3">
      <c r="A386" s="144" t="s">
        <v>518</v>
      </c>
      <c r="B386" s="230" t="str">
        <f t="shared" si="6"/>
        <v>6121</v>
      </c>
      <c r="C386" s="147" t="s">
        <v>665</v>
      </c>
      <c r="D386" s="144">
        <v>0</v>
      </c>
      <c r="E386" s="144">
        <v>0</v>
      </c>
      <c r="F386" s="144">
        <v>0</v>
      </c>
      <c r="G386" s="144">
        <v>0</v>
      </c>
      <c r="H386" s="144">
        <v>0</v>
      </c>
    </row>
    <row r="387" spans="1:8" ht="15.6" x14ac:dyDescent="0.3">
      <c r="A387" s="144" t="s">
        <v>520</v>
      </c>
      <c r="B387" s="230" t="str">
        <f t="shared" si="6"/>
        <v>6225</v>
      </c>
      <c r="C387" s="161" t="s">
        <v>666</v>
      </c>
      <c r="D387" s="144">
        <v>0</v>
      </c>
      <c r="E387" s="144">
        <v>0</v>
      </c>
      <c r="F387" s="144">
        <v>0</v>
      </c>
      <c r="G387" s="144">
        <v>0</v>
      </c>
      <c r="H387" s="144">
        <v>0</v>
      </c>
    </row>
    <row r="388" spans="1:8" ht="15.6" x14ac:dyDescent="0.3">
      <c r="A388" s="144" t="s">
        <v>522</v>
      </c>
      <c r="B388" s="230" t="str">
        <f t="shared" si="6"/>
        <v>6325</v>
      </c>
      <c r="C388" s="161" t="s">
        <v>667</v>
      </c>
      <c r="D388" s="144">
        <v>0</v>
      </c>
      <c r="E388" s="144">
        <v>0</v>
      </c>
      <c r="F388" s="144">
        <v>0</v>
      </c>
      <c r="G388" s="144">
        <v>0</v>
      </c>
      <c r="H388" s="144">
        <v>0</v>
      </c>
    </row>
    <row r="389" spans="1:8" ht="15.6" x14ac:dyDescent="0.3">
      <c r="A389" s="144" t="s">
        <v>524</v>
      </c>
      <c r="B389" s="230" t="str">
        <f t="shared" si="6"/>
        <v>6408</v>
      </c>
      <c r="C389" s="161" t="s">
        <v>668</v>
      </c>
      <c r="D389" s="144">
        <v>0</v>
      </c>
      <c r="E389" s="144">
        <v>0</v>
      </c>
      <c r="F389" s="144">
        <v>0</v>
      </c>
      <c r="G389" s="144">
        <v>26620.66</v>
      </c>
      <c r="H389" s="144">
        <v>26620.66</v>
      </c>
    </row>
    <row r="390" spans="1:8" ht="15.6" x14ac:dyDescent="0.3">
      <c r="A390" s="144" t="s">
        <v>526</v>
      </c>
      <c r="B390" s="230" t="str">
        <f t="shared" si="6"/>
        <v>65</v>
      </c>
      <c r="C390" s="161" t="s">
        <v>669</v>
      </c>
      <c r="D390" s="144">
        <v>0</v>
      </c>
      <c r="E390" s="144">
        <v>0</v>
      </c>
      <c r="F390" s="144">
        <v>0</v>
      </c>
      <c r="G390" s="144">
        <v>0</v>
      </c>
      <c r="H390" s="144">
        <v>0</v>
      </c>
    </row>
    <row r="391" spans="1:8" ht="15.6" x14ac:dyDescent="0.3">
      <c r="A391" s="144" t="s">
        <v>528</v>
      </c>
      <c r="B391" s="230" t="str">
        <f t="shared" si="6"/>
        <v>66</v>
      </c>
      <c r="C391" s="161" t="s">
        <v>670</v>
      </c>
      <c r="D391" s="144">
        <v>0</v>
      </c>
      <c r="E391" s="144">
        <v>0</v>
      </c>
      <c r="F391" s="144">
        <v>0</v>
      </c>
      <c r="G391" s="144">
        <v>0</v>
      </c>
      <c r="H391" s="144">
        <v>0</v>
      </c>
    </row>
    <row r="392" spans="1:8" ht="15.6" x14ac:dyDescent="0.3">
      <c r="A392" s="144" t="s">
        <v>530</v>
      </c>
      <c r="B392" s="230" t="str">
        <f t="shared" si="6"/>
        <v>6711</v>
      </c>
      <c r="C392" s="161" t="s">
        <v>671</v>
      </c>
      <c r="D392" s="144">
        <v>0</v>
      </c>
      <c r="E392" s="144">
        <v>0</v>
      </c>
      <c r="F392" s="144">
        <v>0</v>
      </c>
      <c r="G392" s="144">
        <v>0</v>
      </c>
      <c r="H392" s="144">
        <v>0</v>
      </c>
    </row>
    <row r="393" spans="1:8" ht="15.6" x14ac:dyDescent="0.3">
      <c r="A393" s="144" t="s">
        <v>672</v>
      </c>
      <c r="B393" s="230">
        <f t="shared" si="6"/>
        <v>6825</v>
      </c>
      <c r="C393" s="161">
        <v>6825</v>
      </c>
      <c r="D393" s="144">
        <v>2009.89</v>
      </c>
      <c r="E393" s="144">
        <v>0</v>
      </c>
      <c r="F393" s="144">
        <v>2009.89</v>
      </c>
      <c r="G393" s="144">
        <v>0</v>
      </c>
      <c r="H393" s="144">
        <v>2009.89</v>
      </c>
    </row>
    <row r="394" spans="1:8" ht="15.6" x14ac:dyDescent="0.3">
      <c r="A394" s="144" t="s">
        <v>535</v>
      </c>
      <c r="B394" s="230" t="str">
        <f t="shared" si="6"/>
        <v>7209</v>
      </c>
      <c r="C394" s="161" t="s">
        <v>673</v>
      </c>
      <c r="D394" s="144">
        <v>916.5</v>
      </c>
      <c r="E394" s="144">
        <v>0</v>
      </c>
      <c r="F394" s="144">
        <v>916.5</v>
      </c>
      <c r="G394" s="144">
        <v>0</v>
      </c>
      <c r="H394" s="144">
        <v>916.5</v>
      </c>
    </row>
    <row r="395" spans="1:8" ht="15.6" x14ac:dyDescent="0.3">
      <c r="A395" s="144" t="s">
        <v>347</v>
      </c>
      <c r="B395" s="230" t="str">
        <f t="shared" ref="B395:B419" si="7">C395</f>
        <v>7305</v>
      </c>
      <c r="C395" s="161" t="s">
        <v>674</v>
      </c>
      <c r="D395" s="144">
        <v>0</v>
      </c>
      <c r="E395" s="144">
        <v>0</v>
      </c>
      <c r="F395" s="144">
        <v>0</v>
      </c>
      <c r="G395" s="144">
        <v>0</v>
      </c>
      <c r="H395" s="144">
        <v>0</v>
      </c>
    </row>
    <row r="396" spans="1:8" ht="15.6" x14ac:dyDescent="0.3">
      <c r="A396" s="144" t="s">
        <v>538</v>
      </c>
      <c r="B396" s="230" t="str">
        <f t="shared" si="7"/>
        <v>7405</v>
      </c>
      <c r="C396" s="161" t="s">
        <v>675</v>
      </c>
      <c r="D396" s="144">
        <v>1697.3600000000001</v>
      </c>
      <c r="E396" s="144">
        <v>0</v>
      </c>
      <c r="F396" s="144">
        <v>1697.3600000000001</v>
      </c>
      <c r="G396" s="144">
        <v>0</v>
      </c>
      <c r="H396" s="144">
        <v>1697.3600000000001</v>
      </c>
    </row>
    <row r="397" spans="1:8" ht="15.6" x14ac:dyDescent="0.3">
      <c r="A397" s="144" t="s">
        <v>538</v>
      </c>
      <c r="B397" s="230" t="str">
        <f t="shared" si="7"/>
        <v>7401A</v>
      </c>
      <c r="C397" s="161" t="s">
        <v>676</v>
      </c>
      <c r="D397" s="144">
        <v>0</v>
      </c>
      <c r="E397" s="144">
        <v>0</v>
      </c>
      <c r="F397" s="144">
        <v>0</v>
      </c>
      <c r="G397" s="144">
        <v>0</v>
      </c>
      <c r="H397" s="144">
        <v>0</v>
      </c>
    </row>
    <row r="398" spans="1:8" ht="15.6" x14ac:dyDescent="0.3">
      <c r="A398" s="144" t="s">
        <v>541</v>
      </c>
      <c r="B398" s="230" t="str">
        <f t="shared" si="7"/>
        <v>7511</v>
      </c>
      <c r="C398" s="147" t="s">
        <v>677</v>
      </c>
      <c r="D398" s="144">
        <v>372.09000000000003</v>
      </c>
      <c r="E398" s="144">
        <v>0</v>
      </c>
      <c r="F398" s="144">
        <v>372.09000000000003</v>
      </c>
      <c r="G398" s="144">
        <v>0</v>
      </c>
      <c r="H398" s="144">
        <v>372.09000000000003</v>
      </c>
    </row>
    <row r="399" spans="1:8" ht="15.6" x14ac:dyDescent="0.3">
      <c r="A399" s="144" t="s">
        <v>541</v>
      </c>
      <c r="B399" s="230" t="str">
        <f t="shared" si="7"/>
        <v>7501A</v>
      </c>
      <c r="C399" s="147" t="s">
        <v>678</v>
      </c>
      <c r="D399" s="144">
        <v>0</v>
      </c>
      <c r="E399" s="144">
        <v>0</v>
      </c>
      <c r="F399" s="144">
        <v>0</v>
      </c>
      <c r="G399" s="144">
        <v>0</v>
      </c>
      <c r="H399" s="144">
        <v>0</v>
      </c>
    </row>
    <row r="400" spans="1:8" ht="15.6" x14ac:dyDescent="0.3">
      <c r="A400" s="144" t="s">
        <v>544</v>
      </c>
      <c r="B400" s="230" t="str">
        <f t="shared" si="7"/>
        <v>7913</v>
      </c>
      <c r="C400" s="161" t="s">
        <v>679</v>
      </c>
      <c r="D400" s="144">
        <v>0</v>
      </c>
      <c r="E400" s="144">
        <v>0</v>
      </c>
      <c r="F400" s="144">
        <v>0</v>
      </c>
      <c r="G400" s="144">
        <v>0</v>
      </c>
      <c r="H400" s="144">
        <v>0</v>
      </c>
    </row>
    <row r="401" spans="1:8" ht="15.6" x14ac:dyDescent="0.3">
      <c r="A401" s="144" t="s">
        <v>680</v>
      </c>
      <c r="B401" s="230">
        <f t="shared" si="7"/>
        <v>8025</v>
      </c>
      <c r="C401" s="161">
        <v>8025</v>
      </c>
      <c r="D401" s="144">
        <v>0</v>
      </c>
      <c r="E401" s="144">
        <v>0</v>
      </c>
      <c r="F401" s="144">
        <v>0</v>
      </c>
      <c r="G401" s="144">
        <v>0</v>
      </c>
      <c r="H401" s="144">
        <v>0</v>
      </c>
    </row>
    <row r="402" spans="1:8" ht="15.6" x14ac:dyDescent="0.3">
      <c r="A402" s="144" t="s">
        <v>548</v>
      </c>
      <c r="B402" s="230" t="str">
        <f t="shared" si="7"/>
        <v>8125</v>
      </c>
      <c r="C402" s="161" t="s">
        <v>681</v>
      </c>
      <c r="D402" s="144">
        <v>0</v>
      </c>
      <c r="E402" s="144">
        <v>0</v>
      </c>
      <c r="F402" s="144">
        <v>0</v>
      </c>
      <c r="G402" s="144">
        <v>0</v>
      </c>
      <c r="H402" s="144">
        <v>0</v>
      </c>
    </row>
    <row r="403" spans="1:8" ht="15.6" x14ac:dyDescent="0.3">
      <c r="A403" s="144" t="s">
        <v>553</v>
      </c>
      <c r="B403" s="230" t="str">
        <f t="shared" si="7"/>
        <v>8811</v>
      </c>
      <c r="C403" s="161" t="s">
        <v>682</v>
      </c>
      <c r="D403" s="144">
        <v>0</v>
      </c>
      <c r="E403" s="144">
        <v>0</v>
      </c>
      <c r="F403" s="144">
        <v>0</v>
      </c>
      <c r="G403" s="144">
        <v>0</v>
      </c>
      <c r="H403" s="144">
        <v>0</v>
      </c>
    </row>
    <row r="404" spans="1:8" ht="15.6" x14ac:dyDescent="0.3">
      <c r="A404" s="144" t="s">
        <v>555</v>
      </c>
      <c r="B404" s="230" t="str">
        <f t="shared" si="7"/>
        <v>9025</v>
      </c>
      <c r="C404" s="147" t="s">
        <v>683</v>
      </c>
      <c r="D404" s="144">
        <v>0</v>
      </c>
      <c r="E404" s="144">
        <v>0</v>
      </c>
      <c r="F404" s="144">
        <v>0</v>
      </c>
      <c r="G404" s="144">
        <v>0</v>
      </c>
      <c r="H404" s="144">
        <v>0</v>
      </c>
    </row>
    <row r="405" spans="1:8" ht="15.6" x14ac:dyDescent="0.3">
      <c r="A405" s="144" t="s">
        <v>557</v>
      </c>
      <c r="B405" s="230" t="str">
        <f t="shared" si="7"/>
        <v>9202</v>
      </c>
      <c r="C405" s="147" t="s">
        <v>684</v>
      </c>
      <c r="D405" s="144">
        <v>0</v>
      </c>
      <c r="E405" s="144">
        <v>0</v>
      </c>
      <c r="F405" s="144">
        <v>0</v>
      </c>
      <c r="G405" s="144">
        <v>0</v>
      </c>
      <c r="H405" s="144">
        <v>0</v>
      </c>
    </row>
    <row r="406" spans="1:8" ht="15.6" x14ac:dyDescent="0.3">
      <c r="A406" s="144" t="s">
        <v>559</v>
      </c>
      <c r="B406" s="230" t="str">
        <f t="shared" si="7"/>
        <v>9302</v>
      </c>
      <c r="C406" s="147" t="s">
        <v>685</v>
      </c>
      <c r="D406" s="144">
        <v>0</v>
      </c>
      <c r="E406" s="144">
        <v>0</v>
      </c>
      <c r="F406" s="144">
        <v>0</v>
      </c>
      <c r="G406" s="144">
        <v>0</v>
      </c>
      <c r="H406" s="144">
        <v>0</v>
      </c>
    </row>
    <row r="407" spans="1:8" ht="15.6" x14ac:dyDescent="0.3">
      <c r="A407" s="144" t="s">
        <v>561</v>
      </c>
      <c r="B407" s="230" t="str">
        <f t="shared" si="7"/>
        <v>9425</v>
      </c>
      <c r="C407" s="147" t="s">
        <v>686</v>
      </c>
      <c r="D407" s="144">
        <v>0</v>
      </c>
      <c r="E407" s="144">
        <v>0</v>
      </c>
      <c r="F407" s="144">
        <v>0</v>
      </c>
      <c r="G407" s="144">
        <v>0</v>
      </c>
      <c r="H407" s="144">
        <v>0</v>
      </c>
    </row>
    <row r="408" spans="1:8" ht="15.6" x14ac:dyDescent="0.3">
      <c r="A408" s="144" t="s">
        <v>563</v>
      </c>
      <c r="B408" s="230" t="str">
        <f t="shared" si="7"/>
        <v>9601A</v>
      </c>
      <c r="C408" s="147" t="s">
        <v>687</v>
      </c>
      <c r="D408" s="144">
        <v>0</v>
      </c>
      <c r="E408" s="144">
        <v>0</v>
      </c>
      <c r="F408" s="144">
        <v>0</v>
      </c>
      <c r="G408" s="144">
        <v>0</v>
      </c>
      <c r="H408" s="144">
        <v>0</v>
      </c>
    </row>
    <row r="409" spans="1:8" ht="15.6" x14ac:dyDescent="0.3">
      <c r="A409" s="144" t="s">
        <v>566</v>
      </c>
      <c r="B409" s="230" t="str">
        <f t="shared" si="7"/>
        <v>9701A</v>
      </c>
      <c r="C409" s="147" t="s">
        <v>688</v>
      </c>
      <c r="D409" s="144">
        <v>0</v>
      </c>
      <c r="E409" s="144">
        <v>0</v>
      </c>
      <c r="F409" s="144">
        <v>0</v>
      </c>
      <c r="G409" s="144">
        <v>0</v>
      </c>
      <c r="H409" s="144">
        <v>0</v>
      </c>
    </row>
    <row r="410" spans="1:8" ht="15.6" x14ac:dyDescent="0.3">
      <c r="A410" s="144" t="s">
        <v>566</v>
      </c>
      <c r="B410" s="230" t="str">
        <f t="shared" si="7"/>
        <v>9801A</v>
      </c>
      <c r="C410" s="147" t="s">
        <v>689</v>
      </c>
      <c r="D410" s="144">
        <v>11025430.810000001</v>
      </c>
      <c r="E410" s="144">
        <v>-277671.66999999993</v>
      </c>
      <c r="F410" s="144">
        <v>10747759.140000001</v>
      </c>
      <c r="G410" s="144">
        <v>0</v>
      </c>
      <c r="H410" s="144">
        <v>10747759.140000001</v>
      </c>
    </row>
    <row r="411" spans="1:8" ht="15.6" x14ac:dyDescent="0.3">
      <c r="A411" s="144" t="s">
        <v>607</v>
      </c>
      <c r="B411" s="230" t="str">
        <f t="shared" si="7"/>
        <v>9818A1</v>
      </c>
      <c r="C411" s="162" t="s">
        <v>608</v>
      </c>
      <c r="D411" s="144"/>
      <c r="E411" s="144">
        <v>0</v>
      </c>
      <c r="F411" s="144">
        <v>0</v>
      </c>
      <c r="G411" s="144">
        <v>0</v>
      </c>
      <c r="H411" s="144">
        <v>0</v>
      </c>
    </row>
    <row r="412" spans="1:8" ht="15.6" x14ac:dyDescent="0.3">
      <c r="A412" s="144" t="s">
        <v>609</v>
      </c>
      <c r="B412" s="230" t="str">
        <f t="shared" si="7"/>
        <v>9818A2</v>
      </c>
      <c r="C412" s="162" t="s">
        <v>610</v>
      </c>
      <c r="D412" s="144"/>
      <c r="E412" s="144">
        <v>0</v>
      </c>
      <c r="F412" s="144">
        <v>0</v>
      </c>
      <c r="G412" s="144">
        <v>0</v>
      </c>
      <c r="H412" s="144">
        <v>0</v>
      </c>
    </row>
    <row r="413" spans="1:8" ht="15.6" x14ac:dyDescent="0.3">
      <c r="A413" s="144" t="s">
        <v>567</v>
      </c>
      <c r="B413" s="230" t="str">
        <f t="shared" si="7"/>
        <v>BB</v>
      </c>
      <c r="C413" s="147" t="s">
        <v>587</v>
      </c>
      <c r="D413" s="144">
        <v>0</v>
      </c>
      <c r="E413" s="144">
        <v>0</v>
      </c>
      <c r="F413" s="144">
        <v>0</v>
      </c>
      <c r="G413" s="144">
        <v>0</v>
      </c>
      <c r="H413" s="144">
        <v>0</v>
      </c>
    </row>
    <row r="414" spans="1:8" ht="15.6" x14ac:dyDescent="0.3">
      <c r="A414" s="144" t="s">
        <v>569</v>
      </c>
      <c r="B414" s="230" t="str">
        <f t="shared" si="7"/>
        <v>AA</v>
      </c>
      <c r="C414" s="225" t="s">
        <v>570</v>
      </c>
      <c r="D414" s="144"/>
      <c r="E414" s="144">
        <v>0</v>
      </c>
      <c r="F414" s="144">
        <v>0</v>
      </c>
      <c r="G414" s="144">
        <v>0</v>
      </c>
      <c r="H414" s="144">
        <v>0</v>
      </c>
    </row>
    <row r="415" spans="1:8" ht="15.6" x14ac:dyDescent="0.3">
      <c r="A415" s="144" t="s">
        <v>571</v>
      </c>
      <c r="B415" s="230">
        <f t="shared" si="7"/>
        <v>0</v>
      </c>
      <c r="C415" s="144"/>
      <c r="D415" s="144"/>
      <c r="E415" s="144">
        <v>0</v>
      </c>
      <c r="F415" s="144">
        <v>0</v>
      </c>
      <c r="G415" s="144">
        <v>0</v>
      </c>
      <c r="H415" s="144">
        <v>0</v>
      </c>
    </row>
    <row r="416" spans="1:8" ht="15.6" x14ac:dyDescent="0.3">
      <c r="A416" s="144" t="s">
        <v>572</v>
      </c>
      <c r="B416" s="230">
        <f t="shared" si="7"/>
        <v>0</v>
      </c>
      <c r="C416" s="144"/>
      <c r="D416" s="144"/>
      <c r="E416" s="144">
        <v>0</v>
      </c>
      <c r="F416" s="144">
        <v>0</v>
      </c>
      <c r="G416" s="144">
        <v>0</v>
      </c>
      <c r="H416" s="144">
        <v>0</v>
      </c>
    </row>
    <row r="417" spans="1:8" ht="15.6" x14ac:dyDescent="0.3">
      <c r="A417" s="144" t="s">
        <v>300</v>
      </c>
      <c r="B417" s="230" t="str">
        <f t="shared" si="7"/>
        <v>QQ</v>
      </c>
      <c r="C417" s="225" t="s">
        <v>573</v>
      </c>
      <c r="D417" s="144"/>
      <c r="E417" s="144">
        <v>0</v>
      </c>
      <c r="F417" s="144">
        <v>0</v>
      </c>
      <c r="G417" s="144">
        <v>0</v>
      </c>
      <c r="H417" s="144">
        <v>0</v>
      </c>
    </row>
    <row r="418" spans="1:8" ht="15.6" x14ac:dyDescent="0.3">
      <c r="A418" s="144" t="s">
        <v>574</v>
      </c>
      <c r="B418" s="230">
        <f t="shared" si="7"/>
        <v>0</v>
      </c>
      <c r="C418" s="144"/>
      <c r="D418" s="144"/>
      <c r="E418" s="144">
        <v>0</v>
      </c>
      <c r="F418" s="144">
        <v>0</v>
      </c>
      <c r="G418" s="144">
        <v>0</v>
      </c>
      <c r="H418" s="144">
        <v>0</v>
      </c>
    </row>
    <row r="419" spans="1:8" ht="15.6" x14ac:dyDescent="0.3">
      <c r="A419" s="144" t="s">
        <v>575</v>
      </c>
      <c r="B419" s="230" t="str">
        <f t="shared" si="7"/>
        <v>RB</v>
      </c>
      <c r="C419" s="225" t="s">
        <v>576</v>
      </c>
      <c r="D419" s="144"/>
      <c r="E419" s="144">
        <v>0</v>
      </c>
      <c r="F419" s="144">
        <v>0</v>
      </c>
      <c r="G419" s="144">
        <v>0</v>
      </c>
      <c r="H419" s="144">
        <v>0</v>
      </c>
    </row>
    <row r="420" spans="1:8" ht="15.6" x14ac:dyDescent="0.3">
      <c r="A420" s="144"/>
      <c r="B420" s="230"/>
      <c r="C420" s="158"/>
      <c r="D420" s="148" t="s">
        <v>577</v>
      </c>
      <c r="E420" s="148" t="s">
        <v>577</v>
      </c>
      <c r="F420" s="148" t="s">
        <v>577</v>
      </c>
      <c r="G420" s="148" t="s">
        <v>577</v>
      </c>
      <c r="H420" s="148" t="s">
        <v>577</v>
      </c>
    </row>
    <row r="421" spans="1:8" ht="15.6" x14ac:dyDescent="0.3">
      <c r="A421" s="144" t="s">
        <v>578</v>
      </c>
      <c r="B421" s="144"/>
      <c r="C421" s="158"/>
      <c r="D421" s="144">
        <v>11956361.17</v>
      </c>
      <c r="E421" s="144">
        <v>-277671.66999999993</v>
      </c>
      <c r="F421" s="144">
        <v>11678689.5</v>
      </c>
      <c r="G421" s="144">
        <v>26620.66</v>
      </c>
      <c r="H421" s="144">
        <v>11705310.16</v>
      </c>
    </row>
    <row r="422" spans="1:8" ht="15.6" x14ac:dyDescent="0.3">
      <c r="A422" s="144"/>
      <c r="B422" s="144"/>
      <c r="C422" s="144"/>
      <c r="D422" s="148" t="s">
        <v>397</v>
      </c>
      <c r="E422" s="148" t="s">
        <v>397</v>
      </c>
      <c r="F422" s="148" t="s">
        <v>397</v>
      </c>
      <c r="G422" s="148" t="s">
        <v>397</v>
      </c>
      <c r="H422" s="148" t="s">
        <v>397</v>
      </c>
    </row>
    <row r="423" spans="1:8" ht="15.6" x14ac:dyDescent="0.3">
      <c r="A423" s="144"/>
      <c r="B423" s="144"/>
      <c r="C423" s="144"/>
      <c r="D423" s="144"/>
      <c r="E423" s="144"/>
      <c r="F423" s="144"/>
      <c r="G423" s="144"/>
      <c r="H423" s="144">
        <v>0</v>
      </c>
    </row>
    <row r="424" spans="1:8" ht="15.6" x14ac:dyDescent="0.3">
      <c r="A424" s="144"/>
      <c r="B424" s="144"/>
      <c r="C424" s="144"/>
      <c r="D424" s="144"/>
      <c r="E424" s="144"/>
      <c r="F424" s="144"/>
      <c r="G424" s="144"/>
      <c r="H424" s="144"/>
    </row>
    <row r="425" spans="1:8" ht="15.6" x14ac:dyDescent="0.3">
      <c r="A425" s="144"/>
      <c r="B425" s="144"/>
      <c r="C425" s="144"/>
      <c r="D425" s="144"/>
      <c r="E425" s="144"/>
      <c r="F425" s="144"/>
      <c r="G425" s="144"/>
      <c r="H425" s="144"/>
    </row>
    <row r="426" spans="1:8" ht="15.6" x14ac:dyDescent="0.3">
      <c r="A426" s="144"/>
      <c r="B426" s="144"/>
      <c r="C426" s="144"/>
      <c r="D426" s="144"/>
      <c r="E426" s="144"/>
      <c r="F426" s="144"/>
      <c r="G426" s="144"/>
      <c r="H426" s="144"/>
    </row>
    <row r="427" spans="1:8" ht="15.6" x14ac:dyDescent="0.3">
      <c r="A427" s="144"/>
      <c r="B427" s="144"/>
      <c r="C427" s="144"/>
      <c r="D427" s="144"/>
      <c r="E427" s="144"/>
      <c r="F427" s="144"/>
      <c r="G427" s="144"/>
      <c r="H427" s="144"/>
    </row>
    <row r="428" spans="1:8" ht="15.6" x14ac:dyDescent="0.3">
      <c r="A428" s="144"/>
      <c r="B428" s="144"/>
      <c r="C428" s="144"/>
      <c r="D428" s="144"/>
      <c r="E428" s="144"/>
      <c r="F428" s="144"/>
      <c r="G428" s="144"/>
      <c r="H428" s="144"/>
    </row>
    <row r="429" spans="1:8" ht="15.6" x14ac:dyDescent="0.3">
      <c r="A429" s="144"/>
      <c r="B429" s="144"/>
      <c r="C429" s="144"/>
      <c r="D429" s="144"/>
      <c r="E429" s="144"/>
      <c r="F429" s="144"/>
      <c r="G429" s="144"/>
      <c r="H429" s="144"/>
    </row>
    <row r="430" spans="1:8" ht="15.6" x14ac:dyDescent="0.3">
      <c r="A430" s="144"/>
      <c r="B430" s="144"/>
      <c r="C430" s="144"/>
      <c r="D430" s="144"/>
      <c r="E430" s="144"/>
      <c r="F430" s="144"/>
      <c r="G430" s="144"/>
      <c r="H430" s="144"/>
    </row>
    <row r="431" spans="1:8" ht="15.6" x14ac:dyDescent="0.3">
      <c r="A431" s="144"/>
      <c r="B431" s="144"/>
      <c r="C431" s="144"/>
      <c r="D431" s="144" t="s">
        <v>394</v>
      </c>
      <c r="E431" s="144"/>
      <c r="F431" s="144"/>
      <c r="G431" s="144"/>
      <c r="H431" s="144"/>
    </row>
    <row r="432" spans="1:8" ht="15.6" x14ac:dyDescent="0.3">
      <c r="A432" s="144"/>
      <c r="B432" s="144"/>
      <c r="C432" s="144"/>
      <c r="D432" s="144" t="s">
        <v>580</v>
      </c>
      <c r="E432" s="144"/>
      <c r="F432" s="144"/>
      <c r="G432" s="144"/>
      <c r="H432" s="144"/>
    </row>
    <row r="433" spans="1:8" ht="15.6" x14ac:dyDescent="0.3">
      <c r="A433" s="144" t="s">
        <v>594</v>
      </c>
      <c r="B433" s="144"/>
      <c r="C433" s="144"/>
      <c r="D433" s="144"/>
      <c r="E433" s="149" t="s">
        <v>611</v>
      </c>
      <c r="F433" s="144"/>
      <c r="G433" s="144"/>
      <c r="H433" s="144"/>
    </row>
    <row r="434" spans="1:8" ht="15.6" x14ac:dyDescent="0.3">
      <c r="A434" s="148" t="s">
        <v>397</v>
      </c>
      <c r="B434" s="148"/>
      <c r="C434" s="156" t="s">
        <v>397</v>
      </c>
      <c r="D434" s="156" t="s">
        <v>397</v>
      </c>
      <c r="E434" s="156" t="s">
        <v>397</v>
      </c>
      <c r="F434" s="156" t="s">
        <v>397</v>
      </c>
      <c r="G434" s="156" t="s">
        <v>397</v>
      </c>
      <c r="H434" s="156" t="s">
        <v>397</v>
      </c>
    </row>
    <row r="435" spans="1:8" ht="15.6" x14ac:dyDescent="0.3">
      <c r="A435" s="144" t="s">
        <v>398</v>
      </c>
      <c r="B435" s="144"/>
      <c r="C435" s="158"/>
      <c r="D435" s="146" t="s">
        <v>185</v>
      </c>
      <c r="E435" s="146" t="s">
        <v>185</v>
      </c>
      <c r="F435" s="146" t="s">
        <v>399</v>
      </c>
      <c r="G435" s="146" t="s">
        <v>185</v>
      </c>
      <c r="H435" s="146" t="s">
        <v>400</v>
      </c>
    </row>
    <row r="436" spans="1:8" ht="15.6" x14ac:dyDescent="0.3">
      <c r="A436" s="144"/>
      <c r="B436" s="144"/>
      <c r="C436" s="158"/>
      <c r="D436" s="146" t="s">
        <v>401</v>
      </c>
      <c r="E436" s="146" t="s">
        <v>402</v>
      </c>
      <c r="F436" s="146" t="s">
        <v>402</v>
      </c>
      <c r="G436" s="146" t="s">
        <v>403</v>
      </c>
      <c r="H436" s="146" t="s">
        <v>404</v>
      </c>
    </row>
    <row r="437" spans="1:8" ht="15.6" x14ac:dyDescent="0.3">
      <c r="A437" s="144"/>
      <c r="B437" s="144"/>
      <c r="C437" s="158"/>
      <c r="D437" s="146" t="s">
        <v>405</v>
      </c>
      <c r="E437" s="146" t="s">
        <v>406</v>
      </c>
      <c r="F437" s="144"/>
      <c r="G437" s="146" t="s">
        <v>406</v>
      </c>
      <c r="H437" s="146" t="s">
        <v>581</v>
      </c>
    </row>
    <row r="438" spans="1:8" ht="15.6" x14ac:dyDescent="0.3">
      <c r="A438" s="148" t="s">
        <v>397</v>
      </c>
      <c r="B438" s="148"/>
      <c r="C438" s="156" t="s">
        <v>397</v>
      </c>
      <c r="D438" s="156" t="s">
        <v>397</v>
      </c>
      <c r="E438" s="156" t="s">
        <v>397</v>
      </c>
      <c r="F438" s="156" t="s">
        <v>397</v>
      </c>
      <c r="G438" s="156" t="s">
        <v>397</v>
      </c>
      <c r="H438" s="156" t="s">
        <v>397</v>
      </c>
    </row>
    <row r="439" spans="1:8" ht="15.6" x14ac:dyDescent="0.3">
      <c r="A439" s="144" t="s">
        <v>408</v>
      </c>
      <c r="B439" s="230" t="str">
        <f>C439</f>
        <v>00</v>
      </c>
      <c r="C439" s="224" t="s">
        <v>409</v>
      </c>
      <c r="D439" s="144"/>
      <c r="E439" s="144">
        <v>0</v>
      </c>
      <c r="F439" s="144">
        <v>0</v>
      </c>
      <c r="G439" s="144">
        <v>0</v>
      </c>
      <c r="H439" s="144">
        <v>0</v>
      </c>
    </row>
    <row r="440" spans="1:8" ht="15.6" x14ac:dyDescent="0.3">
      <c r="A440" s="144" t="s">
        <v>410</v>
      </c>
      <c r="B440" s="230" t="str">
        <f t="shared" ref="B440:B503" si="8">C440</f>
        <v>0202</v>
      </c>
      <c r="C440" s="161" t="s">
        <v>612</v>
      </c>
      <c r="D440" s="144">
        <v>0</v>
      </c>
      <c r="E440" s="144">
        <v>0</v>
      </c>
      <c r="F440" s="144">
        <v>0</v>
      </c>
      <c r="G440" s="144">
        <v>0</v>
      </c>
      <c r="H440" s="144">
        <v>0</v>
      </c>
    </row>
    <row r="441" spans="1:8" ht="15.6" x14ac:dyDescent="0.3">
      <c r="A441" s="144" t="s">
        <v>413</v>
      </c>
      <c r="B441" s="230" t="str">
        <f t="shared" si="8"/>
        <v>0303</v>
      </c>
      <c r="C441" s="161" t="s">
        <v>613</v>
      </c>
      <c r="D441" s="144">
        <v>0</v>
      </c>
      <c r="E441" s="144">
        <v>0</v>
      </c>
      <c r="F441" s="144">
        <v>0</v>
      </c>
      <c r="G441" s="144">
        <v>0</v>
      </c>
      <c r="H441" s="144">
        <v>0</v>
      </c>
    </row>
    <row r="442" spans="1:8" ht="15.6" x14ac:dyDescent="0.3">
      <c r="A442" s="144" t="s">
        <v>415</v>
      </c>
      <c r="B442" s="230" t="str">
        <f t="shared" si="8"/>
        <v>0412</v>
      </c>
      <c r="C442" s="161" t="s">
        <v>614</v>
      </c>
      <c r="D442" s="144">
        <v>0</v>
      </c>
      <c r="E442" s="144">
        <v>0</v>
      </c>
      <c r="F442" s="144">
        <v>0</v>
      </c>
      <c r="G442" s="144">
        <v>0</v>
      </c>
      <c r="H442" s="144">
        <v>0</v>
      </c>
    </row>
    <row r="443" spans="1:8" ht="15.6" x14ac:dyDescent="0.3">
      <c r="A443" s="144" t="s">
        <v>417</v>
      </c>
      <c r="B443" s="230" t="str">
        <f t="shared" si="8"/>
        <v>0521</v>
      </c>
      <c r="C443" s="147" t="s">
        <v>615</v>
      </c>
      <c r="D443" s="144">
        <v>0</v>
      </c>
      <c r="E443" s="144">
        <v>0</v>
      </c>
      <c r="F443" s="144">
        <v>0</v>
      </c>
      <c r="G443" s="144">
        <v>0</v>
      </c>
      <c r="H443" s="144">
        <v>0</v>
      </c>
    </row>
    <row r="444" spans="1:8" ht="15.6" x14ac:dyDescent="0.3">
      <c r="A444" s="144" t="s">
        <v>419</v>
      </c>
      <c r="B444" s="230" t="str">
        <f t="shared" si="8"/>
        <v>0603</v>
      </c>
      <c r="C444" s="161" t="s">
        <v>616</v>
      </c>
      <c r="D444" s="144">
        <v>0</v>
      </c>
      <c r="E444" s="144">
        <v>0</v>
      </c>
      <c r="F444" s="144">
        <v>0</v>
      </c>
      <c r="G444" s="144">
        <v>0</v>
      </c>
      <c r="H444" s="144">
        <v>0</v>
      </c>
    </row>
    <row r="445" spans="1:8" ht="15.6" x14ac:dyDescent="0.3">
      <c r="A445" s="144" t="s">
        <v>421</v>
      </c>
      <c r="B445" s="230" t="str">
        <f t="shared" si="8"/>
        <v>0721</v>
      </c>
      <c r="C445" s="147" t="s">
        <v>617</v>
      </c>
      <c r="D445" s="144">
        <v>0</v>
      </c>
      <c r="E445" s="144">
        <v>0</v>
      </c>
      <c r="F445" s="144">
        <v>0</v>
      </c>
      <c r="G445" s="144">
        <v>0</v>
      </c>
      <c r="H445" s="144">
        <v>0</v>
      </c>
    </row>
    <row r="446" spans="1:8" ht="15.6" x14ac:dyDescent="0.3">
      <c r="A446" s="144" t="s">
        <v>423</v>
      </c>
      <c r="B446" s="230" t="str">
        <f t="shared" si="8"/>
        <v>0803</v>
      </c>
      <c r="C446" s="147" t="s">
        <v>618</v>
      </c>
      <c r="D446" s="144">
        <v>0</v>
      </c>
      <c r="E446" s="144">
        <v>0</v>
      </c>
      <c r="F446" s="144">
        <v>0</v>
      </c>
      <c r="G446" s="144">
        <v>0</v>
      </c>
      <c r="H446" s="144">
        <v>0</v>
      </c>
    </row>
    <row r="447" spans="1:8" ht="15.6" x14ac:dyDescent="0.3">
      <c r="A447" s="144" t="s">
        <v>605</v>
      </c>
      <c r="B447" s="230" t="str">
        <f t="shared" si="8"/>
        <v>1012</v>
      </c>
      <c r="C447" s="147" t="s">
        <v>619</v>
      </c>
      <c r="D447" s="144">
        <v>0</v>
      </c>
      <c r="E447" s="144">
        <v>0</v>
      </c>
      <c r="F447" s="144">
        <v>0</v>
      </c>
      <c r="G447" s="144">
        <v>0</v>
      </c>
      <c r="H447" s="144">
        <v>0</v>
      </c>
    </row>
    <row r="448" spans="1:8" ht="15.6" x14ac:dyDescent="0.3">
      <c r="A448" s="144" t="s">
        <v>429</v>
      </c>
      <c r="B448" s="230" t="str">
        <f t="shared" si="8"/>
        <v>1206</v>
      </c>
      <c r="C448" s="161" t="s">
        <v>620</v>
      </c>
      <c r="D448" s="144">
        <v>6486.25</v>
      </c>
      <c r="E448" s="144">
        <v>0</v>
      </c>
      <c r="F448" s="144">
        <v>6486.25</v>
      </c>
      <c r="G448" s="144">
        <v>0</v>
      </c>
      <c r="H448" s="144">
        <v>6486.25</v>
      </c>
    </row>
    <row r="449" spans="1:8" ht="15.6" x14ac:dyDescent="0.3">
      <c r="A449" s="144" t="s">
        <v>432</v>
      </c>
      <c r="B449" s="230" t="str">
        <f t="shared" si="8"/>
        <v>1312</v>
      </c>
      <c r="C449" s="161" t="s">
        <v>621</v>
      </c>
      <c r="D449" s="144">
        <v>0</v>
      </c>
      <c r="E449" s="144">
        <v>0</v>
      </c>
      <c r="F449" s="144">
        <v>0</v>
      </c>
      <c r="G449" s="144">
        <v>0</v>
      </c>
      <c r="H449" s="144">
        <v>0</v>
      </c>
    </row>
    <row r="450" spans="1:8" ht="15.6" x14ac:dyDescent="0.3">
      <c r="A450" s="144" t="s">
        <v>21</v>
      </c>
      <c r="B450" s="230" t="str">
        <f t="shared" si="8"/>
        <v>1524</v>
      </c>
      <c r="C450" s="161" t="s">
        <v>622</v>
      </c>
      <c r="D450" s="144">
        <v>20280</v>
      </c>
      <c r="E450" s="144">
        <v>0</v>
      </c>
      <c r="F450" s="144">
        <v>20280</v>
      </c>
      <c r="G450" s="144">
        <v>0</v>
      </c>
      <c r="H450" s="144">
        <v>20280</v>
      </c>
    </row>
    <row r="451" spans="1:8" ht="15.6" x14ac:dyDescent="0.3">
      <c r="A451" s="144" t="s">
        <v>284</v>
      </c>
      <c r="B451" s="230" t="str">
        <f t="shared" si="8"/>
        <v>1625</v>
      </c>
      <c r="C451" s="147" t="s">
        <v>623</v>
      </c>
      <c r="D451" s="144">
        <v>0</v>
      </c>
      <c r="E451" s="144">
        <v>0</v>
      </c>
      <c r="F451" s="144">
        <v>0</v>
      </c>
      <c r="G451" s="144">
        <v>0</v>
      </c>
      <c r="H451" s="144">
        <v>0</v>
      </c>
    </row>
    <row r="452" spans="1:8" ht="15.6" x14ac:dyDescent="0.3">
      <c r="A452" s="147" t="s">
        <v>436</v>
      </c>
      <c r="B452" s="230" t="str">
        <f t="shared" si="8"/>
        <v>1712</v>
      </c>
      <c r="C452" s="147" t="s">
        <v>624</v>
      </c>
      <c r="D452" s="144">
        <v>0</v>
      </c>
      <c r="E452" s="144">
        <v>0</v>
      </c>
      <c r="F452" s="144">
        <v>0</v>
      </c>
      <c r="G452" s="144">
        <v>0</v>
      </c>
      <c r="H452" s="144">
        <v>0</v>
      </c>
    </row>
    <row r="453" spans="1:8" ht="15.6" x14ac:dyDescent="0.3">
      <c r="A453" s="147" t="s">
        <v>438</v>
      </c>
      <c r="B453" s="230" t="str">
        <f t="shared" si="8"/>
        <v>1841</v>
      </c>
      <c r="C453" s="147" t="s">
        <v>439</v>
      </c>
      <c r="D453" s="144">
        <v>0</v>
      </c>
      <c r="E453" s="144">
        <v>0</v>
      </c>
      <c r="F453" s="144">
        <v>0</v>
      </c>
      <c r="G453" s="144">
        <v>0</v>
      </c>
      <c r="H453" s="144">
        <v>0</v>
      </c>
    </row>
    <row r="454" spans="1:8" ht="15.6" x14ac:dyDescent="0.3">
      <c r="A454" s="144" t="s">
        <v>440</v>
      </c>
      <c r="B454" s="230" t="str">
        <f t="shared" si="8"/>
        <v>2024</v>
      </c>
      <c r="C454" s="147" t="s">
        <v>625</v>
      </c>
      <c r="D454" s="144">
        <v>0</v>
      </c>
      <c r="E454" s="144">
        <v>0</v>
      </c>
      <c r="F454" s="144">
        <v>0</v>
      </c>
      <c r="G454" s="144">
        <v>0</v>
      </c>
      <c r="H454" s="144">
        <v>0</v>
      </c>
    </row>
    <row r="455" spans="1:8" ht="15.6" x14ac:dyDescent="0.3">
      <c r="A455" s="144" t="s">
        <v>442</v>
      </c>
      <c r="B455" s="230" t="str">
        <f t="shared" si="8"/>
        <v>2124</v>
      </c>
      <c r="C455" s="147" t="s">
        <v>626</v>
      </c>
      <c r="D455" s="144">
        <v>0</v>
      </c>
      <c r="E455" s="144">
        <v>0</v>
      </c>
      <c r="F455" s="144">
        <v>0</v>
      </c>
      <c r="G455" s="144">
        <v>0</v>
      </c>
      <c r="H455" s="144">
        <v>0</v>
      </c>
    </row>
    <row r="456" spans="1:8" ht="15.6" x14ac:dyDescent="0.3">
      <c r="A456" s="144" t="s">
        <v>444</v>
      </c>
      <c r="B456" s="230" t="str">
        <f t="shared" si="8"/>
        <v>2225</v>
      </c>
      <c r="C456" s="147" t="s">
        <v>627</v>
      </c>
      <c r="D456" s="144">
        <v>2884.6600000000003</v>
      </c>
      <c r="E456" s="144">
        <v>0</v>
      </c>
      <c r="F456" s="144">
        <v>2884.6600000000003</v>
      </c>
      <c r="G456" s="144">
        <v>0</v>
      </c>
      <c r="H456" s="144">
        <v>2884.6600000000003</v>
      </c>
    </row>
    <row r="457" spans="1:8" ht="15.6" x14ac:dyDescent="0.3">
      <c r="A457" s="144" t="s">
        <v>446</v>
      </c>
      <c r="B457" s="230" t="str">
        <f t="shared" si="8"/>
        <v>2325</v>
      </c>
      <c r="C457" s="147" t="s">
        <v>628</v>
      </c>
      <c r="D457" s="144">
        <v>41382.840000000004</v>
      </c>
      <c r="E457" s="144">
        <v>0</v>
      </c>
      <c r="F457" s="144">
        <v>41382.840000000004</v>
      </c>
      <c r="G457" s="144">
        <v>0</v>
      </c>
      <c r="H457" s="144">
        <v>41382.840000000004</v>
      </c>
    </row>
    <row r="458" spans="1:8" ht="15.6" x14ac:dyDescent="0.3">
      <c r="A458" s="144" t="s">
        <v>448</v>
      </c>
      <c r="B458" s="230" t="str">
        <f t="shared" si="8"/>
        <v>2425</v>
      </c>
      <c r="C458" s="147" t="s">
        <v>629</v>
      </c>
      <c r="D458" s="144">
        <v>383.07</v>
      </c>
      <c r="E458" s="144">
        <v>0</v>
      </c>
      <c r="F458" s="144">
        <v>383.07</v>
      </c>
      <c r="G458" s="144">
        <v>0</v>
      </c>
      <c r="H458" s="144">
        <v>383.07</v>
      </c>
    </row>
    <row r="459" spans="1:8" ht="15.6" x14ac:dyDescent="0.3">
      <c r="A459" s="144" t="s">
        <v>450</v>
      </c>
      <c r="B459" s="230" t="str">
        <f t="shared" si="8"/>
        <v>2504</v>
      </c>
      <c r="C459" s="161" t="s">
        <v>630</v>
      </c>
      <c r="D459" s="144">
        <v>0</v>
      </c>
      <c r="E459" s="144">
        <v>0</v>
      </c>
      <c r="F459" s="144">
        <v>0</v>
      </c>
      <c r="G459" s="144">
        <v>0</v>
      </c>
      <c r="H459" s="144">
        <v>0</v>
      </c>
    </row>
    <row r="460" spans="1:8" ht="15.6" x14ac:dyDescent="0.3">
      <c r="A460" s="144" t="s">
        <v>452</v>
      </c>
      <c r="B460" s="230" t="str">
        <f t="shared" si="8"/>
        <v>2604</v>
      </c>
      <c r="C460" s="161" t="s">
        <v>631</v>
      </c>
      <c r="D460" s="144">
        <v>0</v>
      </c>
      <c r="E460" s="144">
        <v>0</v>
      </c>
      <c r="F460" s="144">
        <v>0</v>
      </c>
      <c r="G460" s="144">
        <v>0</v>
      </c>
      <c r="H460" s="144">
        <v>0</v>
      </c>
    </row>
    <row r="461" spans="1:8" ht="15.6" x14ac:dyDescent="0.3">
      <c r="A461" s="144" t="s">
        <v>454</v>
      </c>
      <c r="B461" s="230" t="str">
        <f t="shared" si="8"/>
        <v>2704</v>
      </c>
      <c r="C461" s="147" t="s">
        <v>632</v>
      </c>
      <c r="D461" s="144">
        <v>0</v>
      </c>
      <c r="E461" s="144">
        <v>0</v>
      </c>
      <c r="F461" s="144">
        <v>0</v>
      </c>
      <c r="G461" s="144">
        <v>0</v>
      </c>
      <c r="H461" s="144">
        <v>0</v>
      </c>
    </row>
    <row r="462" spans="1:8" ht="15.6" x14ac:dyDescent="0.3">
      <c r="A462" s="144" t="s">
        <v>456</v>
      </c>
      <c r="B462" s="230" t="str">
        <f t="shared" si="8"/>
        <v>2824</v>
      </c>
      <c r="C462" s="147" t="s">
        <v>633</v>
      </c>
      <c r="D462" s="144">
        <v>0</v>
      </c>
      <c r="E462" s="144">
        <v>0</v>
      </c>
      <c r="F462" s="144">
        <v>0</v>
      </c>
      <c r="G462" s="144">
        <v>0</v>
      </c>
      <c r="H462" s="144">
        <v>0</v>
      </c>
    </row>
    <row r="463" spans="1:8" ht="15.6" x14ac:dyDescent="0.3">
      <c r="A463" s="144" t="s">
        <v>458</v>
      </c>
      <c r="B463" s="230" t="str">
        <f t="shared" si="8"/>
        <v>2925</v>
      </c>
      <c r="C463" s="161" t="s">
        <v>634</v>
      </c>
      <c r="D463" s="144">
        <v>18.28</v>
      </c>
      <c r="E463" s="144">
        <v>0</v>
      </c>
      <c r="F463" s="144">
        <v>18.28</v>
      </c>
      <c r="G463" s="144">
        <v>0</v>
      </c>
      <c r="H463" s="144">
        <v>18.28</v>
      </c>
    </row>
    <row r="464" spans="1:8" ht="15.6" x14ac:dyDescent="0.3">
      <c r="A464" s="144" t="s">
        <v>460</v>
      </c>
      <c r="B464" s="230" t="str">
        <f t="shared" si="8"/>
        <v>3025</v>
      </c>
      <c r="C464" s="161" t="s">
        <v>635</v>
      </c>
      <c r="D464" s="144">
        <v>11464.08</v>
      </c>
      <c r="E464" s="144">
        <v>0</v>
      </c>
      <c r="F464" s="144">
        <v>11464.08</v>
      </c>
      <c r="G464" s="144">
        <v>0</v>
      </c>
      <c r="H464" s="144">
        <v>11464.08</v>
      </c>
    </row>
    <row r="465" spans="1:8" ht="15.6" x14ac:dyDescent="0.3">
      <c r="A465" s="144" t="s">
        <v>462</v>
      </c>
      <c r="B465" s="230" t="str">
        <f t="shared" si="8"/>
        <v>3225</v>
      </c>
      <c r="C465" s="147" t="s">
        <v>636</v>
      </c>
      <c r="D465" s="144">
        <v>2296.35</v>
      </c>
      <c r="E465" s="144">
        <v>0</v>
      </c>
      <c r="F465" s="144">
        <v>2296.35</v>
      </c>
      <c r="G465" s="144">
        <v>0</v>
      </c>
      <c r="H465" s="144">
        <v>2296.35</v>
      </c>
    </row>
    <row r="466" spans="1:8" ht="15.6" x14ac:dyDescent="0.3">
      <c r="A466" s="144" t="s">
        <v>464</v>
      </c>
      <c r="B466" s="230" t="str">
        <f t="shared" si="8"/>
        <v>3304</v>
      </c>
      <c r="C466" s="161" t="s">
        <v>637</v>
      </c>
      <c r="D466" s="144">
        <v>0</v>
      </c>
      <c r="E466" s="144">
        <v>0</v>
      </c>
      <c r="F466" s="144">
        <v>0</v>
      </c>
      <c r="G466" s="144">
        <v>0</v>
      </c>
      <c r="H466" s="144">
        <v>0</v>
      </c>
    </row>
    <row r="467" spans="1:8" ht="15.6" x14ac:dyDescent="0.3">
      <c r="A467" s="144" t="s">
        <v>466</v>
      </c>
      <c r="B467" s="230" t="str">
        <f t="shared" si="8"/>
        <v>3425</v>
      </c>
      <c r="C467" s="147" t="s">
        <v>638</v>
      </c>
      <c r="D467" s="144">
        <v>408.78</v>
      </c>
      <c r="E467" s="144">
        <v>0</v>
      </c>
      <c r="F467" s="144">
        <v>408.78</v>
      </c>
      <c r="G467" s="144">
        <v>0</v>
      </c>
      <c r="H467" s="144">
        <v>408.78</v>
      </c>
    </row>
    <row r="468" spans="1:8" ht="15.6" x14ac:dyDescent="0.3">
      <c r="A468" s="144" t="s">
        <v>468</v>
      </c>
      <c r="B468" s="230" t="str">
        <f t="shared" si="8"/>
        <v>3525</v>
      </c>
      <c r="C468" s="147" t="s">
        <v>639</v>
      </c>
      <c r="D468" s="144">
        <v>0</v>
      </c>
      <c r="E468" s="144">
        <v>0</v>
      </c>
      <c r="F468" s="144">
        <v>0</v>
      </c>
      <c r="G468" s="144">
        <v>0</v>
      </c>
      <c r="H468" s="144">
        <v>0</v>
      </c>
    </row>
    <row r="469" spans="1:8" ht="15.6" x14ac:dyDescent="0.3">
      <c r="A469" s="144" t="s">
        <v>470</v>
      </c>
      <c r="B469" s="230" t="str">
        <f t="shared" si="8"/>
        <v>3614</v>
      </c>
      <c r="C469" s="147" t="s">
        <v>640</v>
      </c>
      <c r="D469" s="144">
        <v>0</v>
      </c>
      <c r="E469" s="144">
        <v>0</v>
      </c>
      <c r="F469" s="144">
        <v>0</v>
      </c>
      <c r="G469" s="144">
        <v>0</v>
      </c>
      <c r="H469" s="144">
        <v>0</v>
      </c>
    </row>
    <row r="470" spans="1:8" ht="15.6" x14ac:dyDescent="0.3">
      <c r="A470" s="144" t="s">
        <v>472</v>
      </c>
      <c r="B470" s="230" t="str">
        <f t="shared" si="8"/>
        <v>3725</v>
      </c>
      <c r="C470" s="147" t="s">
        <v>641</v>
      </c>
      <c r="D470" s="144">
        <v>246.99</v>
      </c>
      <c r="E470" s="144">
        <v>0</v>
      </c>
      <c r="F470" s="144">
        <v>246.99</v>
      </c>
      <c r="G470" s="144">
        <v>0</v>
      </c>
      <c r="H470" s="144">
        <v>246.99</v>
      </c>
    </row>
    <row r="471" spans="1:8" ht="15.6" x14ac:dyDescent="0.3">
      <c r="A471" s="144" t="s">
        <v>474</v>
      </c>
      <c r="B471" s="230" t="str">
        <f t="shared" si="8"/>
        <v>3813</v>
      </c>
      <c r="C471" s="147" t="s">
        <v>642</v>
      </c>
      <c r="D471" s="144">
        <v>0</v>
      </c>
      <c r="E471" s="144">
        <v>0</v>
      </c>
      <c r="F471" s="144">
        <v>0</v>
      </c>
      <c r="G471" s="144">
        <v>0</v>
      </c>
      <c r="H471" s="144">
        <v>0</v>
      </c>
    </row>
    <row r="472" spans="1:8" ht="15.6" x14ac:dyDescent="0.3">
      <c r="A472" s="144" t="s">
        <v>476</v>
      </c>
      <c r="B472" s="230" t="str">
        <f t="shared" si="8"/>
        <v>3925</v>
      </c>
      <c r="C472" s="147" t="s">
        <v>643</v>
      </c>
      <c r="D472" s="144">
        <v>0</v>
      </c>
      <c r="E472" s="144">
        <v>0</v>
      </c>
      <c r="F472" s="144">
        <v>0</v>
      </c>
      <c r="G472" s="144">
        <v>0</v>
      </c>
      <c r="H472" s="144">
        <v>0</v>
      </c>
    </row>
    <row r="473" spans="1:8" ht="15.6" x14ac:dyDescent="0.3">
      <c r="A473" s="144" t="s">
        <v>478</v>
      </c>
      <c r="B473" s="230" t="str">
        <f t="shared" si="8"/>
        <v>4019</v>
      </c>
      <c r="C473" s="147" t="s">
        <v>644</v>
      </c>
      <c r="D473" s="144">
        <v>838.08</v>
      </c>
      <c r="E473" s="144">
        <v>0</v>
      </c>
      <c r="F473" s="144">
        <v>838.08</v>
      </c>
      <c r="G473" s="144">
        <v>0</v>
      </c>
      <c r="H473" s="144">
        <v>838.08</v>
      </c>
    </row>
    <row r="474" spans="1:8" ht="15.6" x14ac:dyDescent="0.3">
      <c r="A474" s="144" t="s">
        <v>481</v>
      </c>
      <c r="B474" s="230" t="str">
        <f t="shared" si="8"/>
        <v>4125</v>
      </c>
      <c r="C474" s="161" t="s">
        <v>484</v>
      </c>
      <c r="D474" s="144">
        <v>148529.79999999999</v>
      </c>
      <c r="E474" s="144">
        <v>0</v>
      </c>
      <c r="F474" s="144">
        <v>148529.79999999999</v>
      </c>
      <c r="G474" s="144">
        <v>0</v>
      </c>
      <c r="H474" s="144">
        <v>148529.79999999999</v>
      </c>
    </row>
    <row r="475" spans="1:8" ht="15.6" x14ac:dyDescent="0.3">
      <c r="A475" s="144" t="s">
        <v>481</v>
      </c>
      <c r="B475" s="230" t="str">
        <f t="shared" si="8"/>
        <v>4101A</v>
      </c>
      <c r="C475" s="161" t="s">
        <v>645</v>
      </c>
      <c r="D475" s="144">
        <v>0</v>
      </c>
      <c r="E475" s="144">
        <v>0</v>
      </c>
      <c r="F475" s="144">
        <v>0</v>
      </c>
      <c r="G475" s="144">
        <v>0</v>
      </c>
      <c r="H475" s="144">
        <v>0</v>
      </c>
    </row>
    <row r="476" spans="1:8" ht="15.6" x14ac:dyDescent="0.3">
      <c r="A476" s="144" t="s">
        <v>485</v>
      </c>
      <c r="B476" s="230" t="str">
        <f t="shared" si="8"/>
        <v>4212</v>
      </c>
      <c r="C476" s="161" t="s">
        <v>646</v>
      </c>
      <c r="D476" s="144">
        <v>1752.3200000000002</v>
      </c>
      <c r="E476" s="144">
        <v>0</v>
      </c>
      <c r="F476" s="144">
        <v>1752.3200000000002</v>
      </c>
      <c r="G476" s="144">
        <v>0</v>
      </c>
      <c r="H476" s="144">
        <v>1752.3200000000002</v>
      </c>
    </row>
    <row r="477" spans="1:8" ht="15.6" x14ac:dyDescent="0.3">
      <c r="A477" s="144" t="s">
        <v>248</v>
      </c>
      <c r="B477" s="230" t="str">
        <f t="shared" si="8"/>
        <v>4312</v>
      </c>
      <c r="C477" s="161" t="s">
        <v>647</v>
      </c>
      <c r="D477" s="144">
        <v>126990.81</v>
      </c>
      <c r="E477" s="144">
        <v>0</v>
      </c>
      <c r="F477" s="144">
        <v>126990.81</v>
      </c>
      <c r="G477" s="144">
        <v>0</v>
      </c>
      <c r="H477" s="144">
        <v>126990.81</v>
      </c>
    </row>
    <row r="478" spans="1:8" ht="15.6" x14ac:dyDescent="0.3">
      <c r="A478" s="144" t="s">
        <v>248</v>
      </c>
      <c r="B478" s="230" t="str">
        <f t="shared" si="8"/>
        <v>4301A</v>
      </c>
      <c r="C478" s="161" t="s">
        <v>648</v>
      </c>
      <c r="D478" s="144">
        <v>0</v>
      </c>
      <c r="E478" s="144">
        <v>0</v>
      </c>
      <c r="F478" s="144">
        <v>0</v>
      </c>
      <c r="G478" s="144">
        <v>0</v>
      </c>
      <c r="H478" s="144">
        <v>0</v>
      </c>
    </row>
    <row r="479" spans="1:8" ht="15.6" x14ac:dyDescent="0.3">
      <c r="A479" s="144" t="s">
        <v>489</v>
      </c>
      <c r="B479" s="230" t="str">
        <f t="shared" si="8"/>
        <v>4411</v>
      </c>
      <c r="C479" s="161" t="s">
        <v>649</v>
      </c>
      <c r="D479" s="144">
        <v>0</v>
      </c>
      <c r="E479" s="144">
        <v>0</v>
      </c>
      <c r="F479" s="144">
        <v>0</v>
      </c>
      <c r="G479" s="144">
        <v>0</v>
      </c>
      <c r="H479" s="144">
        <v>0</v>
      </c>
    </row>
    <row r="480" spans="1:8" ht="15.6" x14ac:dyDescent="0.3">
      <c r="A480" s="144" t="s">
        <v>491</v>
      </c>
      <c r="B480" s="230" t="str">
        <f t="shared" si="8"/>
        <v>4512</v>
      </c>
      <c r="C480" s="161" t="s">
        <v>650</v>
      </c>
      <c r="D480" s="144">
        <v>0</v>
      </c>
      <c r="E480" s="144">
        <v>0</v>
      </c>
      <c r="F480" s="144">
        <v>0</v>
      </c>
      <c r="G480" s="144">
        <v>0</v>
      </c>
      <c r="H480" s="144">
        <v>0</v>
      </c>
    </row>
    <row r="481" spans="1:8" ht="15.6" x14ac:dyDescent="0.3">
      <c r="A481" s="144" t="s">
        <v>493</v>
      </c>
      <c r="B481" s="230" t="str">
        <f t="shared" si="8"/>
        <v>4619</v>
      </c>
      <c r="C481" s="161" t="s">
        <v>651</v>
      </c>
      <c r="D481" s="144">
        <v>1212.94</v>
      </c>
      <c r="E481" s="144">
        <v>0</v>
      </c>
      <c r="F481" s="144">
        <v>1212.94</v>
      </c>
      <c r="G481" s="144">
        <v>0</v>
      </c>
      <c r="H481" s="144">
        <v>1212.94</v>
      </c>
    </row>
    <row r="482" spans="1:8" ht="15.6" x14ac:dyDescent="0.3">
      <c r="A482" s="144" t="s">
        <v>495</v>
      </c>
      <c r="B482" s="230" t="str">
        <f t="shared" si="8"/>
        <v>4714</v>
      </c>
      <c r="C482" s="161" t="s">
        <v>652</v>
      </c>
      <c r="D482" s="144">
        <v>75.28</v>
      </c>
      <c r="E482" s="144">
        <v>0</v>
      </c>
      <c r="F482" s="144">
        <v>75.28</v>
      </c>
      <c r="G482" s="144">
        <v>0</v>
      </c>
      <c r="H482" s="144">
        <v>75.28</v>
      </c>
    </row>
    <row r="483" spans="1:8" ht="15.6" x14ac:dyDescent="0.3">
      <c r="A483" s="144" t="s">
        <v>497</v>
      </c>
      <c r="B483" s="230" t="str">
        <f t="shared" si="8"/>
        <v>4818</v>
      </c>
      <c r="C483" s="161" t="s">
        <v>653</v>
      </c>
      <c r="D483" s="144">
        <v>22479.56</v>
      </c>
      <c r="E483" s="144">
        <v>0</v>
      </c>
      <c r="F483" s="144">
        <v>22479.56</v>
      </c>
      <c r="G483" s="144">
        <v>0</v>
      </c>
      <c r="H483" s="144">
        <v>22479.56</v>
      </c>
    </row>
    <row r="484" spans="1:8" ht="15.6" x14ac:dyDescent="0.3">
      <c r="A484" s="144" t="s">
        <v>499</v>
      </c>
      <c r="B484" s="230" t="str">
        <f t="shared" si="8"/>
        <v>4925</v>
      </c>
      <c r="C484" s="161" t="s">
        <v>654</v>
      </c>
      <c r="D484" s="144">
        <v>0</v>
      </c>
      <c r="E484" s="144">
        <v>0</v>
      </c>
      <c r="F484" s="144">
        <v>0</v>
      </c>
      <c r="G484" s="144">
        <v>0</v>
      </c>
      <c r="H484" s="144">
        <v>0</v>
      </c>
    </row>
    <row r="485" spans="1:8" ht="15.6" x14ac:dyDescent="0.3">
      <c r="A485" s="144" t="s">
        <v>501</v>
      </c>
      <c r="B485" s="230" t="str">
        <f t="shared" si="8"/>
        <v>5021</v>
      </c>
      <c r="C485" s="161" t="s">
        <v>655</v>
      </c>
      <c r="D485" s="144">
        <v>0</v>
      </c>
      <c r="E485" s="144">
        <v>0</v>
      </c>
      <c r="F485" s="144">
        <v>0</v>
      </c>
      <c r="G485" s="144">
        <v>0</v>
      </c>
      <c r="H485" s="144">
        <v>0</v>
      </c>
    </row>
    <row r="486" spans="1:8" ht="15.6" x14ac:dyDescent="0.3">
      <c r="A486" s="144" t="s">
        <v>503</v>
      </c>
      <c r="B486" s="230" t="str">
        <f t="shared" si="8"/>
        <v>5119</v>
      </c>
      <c r="C486" s="161" t="s">
        <v>656</v>
      </c>
      <c r="D486" s="144">
        <v>60506.630000000005</v>
      </c>
      <c r="E486" s="144">
        <v>0</v>
      </c>
      <c r="F486" s="144">
        <v>60506.630000000005</v>
      </c>
      <c r="G486" s="144">
        <v>0</v>
      </c>
      <c r="H486" s="144">
        <v>60506.630000000005</v>
      </c>
    </row>
    <row r="487" spans="1:8" ht="15.6" x14ac:dyDescent="0.3">
      <c r="A487" s="144" t="s">
        <v>505</v>
      </c>
      <c r="B487" s="230" t="str">
        <f t="shared" si="8"/>
        <v>5221</v>
      </c>
      <c r="C487" s="161" t="s">
        <v>657</v>
      </c>
      <c r="D487" s="144">
        <v>0</v>
      </c>
      <c r="E487" s="144">
        <v>0</v>
      </c>
      <c r="F487" s="144">
        <v>0</v>
      </c>
      <c r="G487" s="144">
        <v>0</v>
      </c>
      <c r="H487" s="144">
        <v>0</v>
      </c>
    </row>
    <row r="488" spans="1:8" ht="15.6" x14ac:dyDescent="0.3">
      <c r="A488" s="144" t="s">
        <v>507</v>
      </c>
      <c r="B488" s="230" t="str">
        <f t="shared" si="8"/>
        <v>5321</v>
      </c>
      <c r="C488" s="161" t="s">
        <v>658</v>
      </c>
      <c r="D488" s="144">
        <v>4953.33</v>
      </c>
      <c r="E488" s="144">
        <v>0</v>
      </c>
      <c r="F488" s="144">
        <v>4953.33</v>
      </c>
      <c r="G488" s="144">
        <v>0</v>
      </c>
      <c r="H488" s="144">
        <v>4953.33</v>
      </c>
    </row>
    <row r="489" spans="1:8" ht="15.6" x14ac:dyDescent="0.3">
      <c r="A489" s="144" t="s">
        <v>270</v>
      </c>
      <c r="B489" s="230" t="str">
        <f t="shared" si="8"/>
        <v>5411</v>
      </c>
      <c r="C489" s="161" t="s">
        <v>659</v>
      </c>
      <c r="D489" s="144">
        <v>0</v>
      </c>
      <c r="E489" s="144">
        <v>0</v>
      </c>
      <c r="F489" s="144">
        <v>0</v>
      </c>
      <c r="G489" s="144">
        <v>0</v>
      </c>
      <c r="H489" s="144">
        <v>0</v>
      </c>
    </row>
    <row r="490" spans="1:8" ht="15.6" x14ac:dyDescent="0.3">
      <c r="A490" s="144" t="s">
        <v>264</v>
      </c>
      <c r="B490" s="230" t="str">
        <f t="shared" si="8"/>
        <v>5522</v>
      </c>
      <c r="C490" s="161" t="s">
        <v>660</v>
      </c>
      <c r="D490" s="144">
        <v>0</v>
      </c>
      <c r="E490" s="144">
        <v>0</v>
      </c>
      <c r="F490" s="144">
        <v>0</v>
      </c>
      <c r="G490" s="144">
        <v>0</v>
      </c>
      <c r="H490" s="144">
        <v>0</v>
      </c>
    </row>
    <row r="491" spans="1:8" ht="15.6" x14ac:dyDescent="0.3">
      <c r="A491" s="144" t="s">
        <v>276</v>
      </c>
      <c r="B491" s="230" t="str">
        <f t="shared" si="8"/>
        <v>5721</v>
      </c>
      <c r="C491" s="161" t="s">
        <v>661</v>
      </c>
      <c r="D491" s="144">
        <v>0</v>
      </c>
      <c r="E491" s="144">
        <v>0</v>
      </c>
      <c r="F491" s="144">
        <v>0</v>
      </c>
      <c r="G491" s="144">
        <v>0</v>
      </c>
      <c r="H491" s="144">
        <v>0</v>
      </c>
    </row>
    <row r="492" spans="1:8" ht="15.6" x14ac:dyDescent="0.3">
      <c r="A492" s="144" t="s">
        <v>512</v>
      </c>
      <c r="B492" s="230" t="str">
        <f t="shared" si="8"/>
        <v>5801A</v>
      </c>
      <c r="C492" s="161" t="s">
        <v>662</v>
      </c>
      <c r="D492" s="144">
        <v>332501.99</v>
      </c>
      <c r="E492" s="144">
        <v>0</v>
      </c>
      <c r="F492" s="144">
        <v>332501.99</v>
      </c>
      <c r="G492" s="144">
        <v>0</v>
      </c>
      <c r="H492" s="144">
        <v>332501.99</v>
      </c>
    </row>
    <row r="493" spans="1:8" ht="15.6" x14ac:dyDescent="0.3">
      <c r="A493" s="144" t="s">
        <v>515</v>
      </c>
      <c r="B493" s="230" t="str">
        <f t="shared" si="8"/>
        <v>5921</v>
      </c>
      <c r="C493" s="161" t="s">
        <v>663</v>
      </c>
      <c r="D493" s="144">
        <v>0</v>
      </c>
      <c r="E493" s="144">
        <v>0</v>
      </c>
      <c r="F493" s="144">
        <v>0</v>
      </c>
      <c r="G493" s="144">
        <v>0</v>
      </c>
      <c r="H493" s="144">
        <v>0</v>
      </c>
    </row>
    <row r="494" spans="1:8" ht="15.6" x14ac:dyDescent="0.3">
      <c r="A494" s="144" t="s">
        <v>274</v>
      </c>
      <c r="B494" s="230" t="str">
        <f t="shared" si="8"/>
        <v>6021</v>
      </c>
      <c r="C494" s="147" t="s">
        <v>664</v>
      </c>
      <c r="D494" s="144">
        <v>0</v>
      </c>
      <c r="E494" s="144">
        <v>0</v>
      </c>
      <c r="F494" s="144">
        <v>0</v>
      </c>
      <c r="G494" s="144">
        <v>0</v>
      </c>
      <c r="H494" s="144">
        <v>0</v>
      </c>
    </row>
    <row r="495" spans="1:8" ht="15.6" x14ac:dyDescent="0.3">
      <c r="A495" s="144" t="s">
        <v>518</v>
      </c>
      <c r="B495" s="230" t="str">
        <f t="shared" si="8"/>
        <v>6121</v>
      </c>
      <c r="C495" s="147" t="s">
        <v>665</v>
      </c>
      <c r="D495" s="144">
        <v>0</v>
      </c>
      <c r="E495" s="144">
        <v>0</v>
      </c>
      <c r="F495" s="144">
        <v>0</v>
      </c>
      <c r="G495" s="144">
        <v>0</v>
      </c>
      <c r="H495" s="144">
        <v>0</v>
      </c>
    </row>
    <row r="496" spans="1:8" ht="15.6" x14ac:dyDescent="0.3">
      <c r="A496" s="144" t="s">
        <v>520</v>
      </c>
      <c r="B496" s="230" t="str">
        <f t="shared" si="8"/>
        <v>6225</v>
      </c>
      <c r="C496" s="161" t="s">
        <v>666</v>
      </c>
      <c r="D496" s="144">
        <v>98.5</v>
      </c>
      <c r="E496" s="144">
        <v>0</v>
      </c>
      <c r="F496" s="144">
        <v>98.5</v>
      </c>
      <c r="G496" s="144">
        <v>0</v>
      </c>
      <c r="H496" s="144">
        <v>98.5</v>
      </c>
    </row>
    <row r="497" spans="1:8" ht="15.6" x14ac:dyDescent="0.3">
      <c r="A497" s="144" t="s">
        <v>522</v>
      </c>
      <c r="B497" s="230" t="str">
        <f t="shared" si="8"/>
        <v>6325</v>
      </c>
      <c r="C497" s="161" t="s">
        <v>667</v>
      </c>
      <c r="D497" s="144">
        <v>0</v>
      </c>
      <c r="E497" s="144">
        <v>0</v>
      </c>
      <c r="F497" s="144">
        <v>0</v>
      </c>
      <c r="G497" s="144">
        <v>0</v>
      </c>
      <c r="H497" s="144">
        <v>0</v>
      </c>
    </row>
    <row r="498" spans="1:8" ht="15.6" x14ac:dyDescent="0.3">
      <c r="A498" s="144" t="s">
        <v>524</v>
      </c>
      <c r="B498" s="230" t="str">
        <f t="shared" si="8"/>
        <v>6408</v>
      </c>
      <c r="C498" s="161" t="s">
        <v>668</v>
      </c>
      <c r="D498" s="144">
        <v>0</v>
      </c>
      <c r="E498" s="144">
        <v>0</v>
      </c>
      <c r="F498" s="144">
        <v>0</v>
      </c>
      <c r="G498" s="144">
        <v>7695.18</v>
      </c>
      <c r="H498" s="144">
        <v>7695.18</v>
      </c>
    </row>
    <row r="499" spans="1:8" ht="15.6" x14ac:dyDescent="0.3">
      <c r="A499" s="144" t="s">
        <v>526</v>
      </c>
      <c r="B499" s="230" t="str">
        <f t="shared" si="8"/>
        <v>65</v>
      </c>
      <c r="C499" s="161" t="s">
        <v>669</v>
      </c>
      <c r="D499" s="144">
        <v>0</v>
      </c>
      <c r="E499" s="144">
        <v>0</v>
      </c>
      <c r="F499" s="144">
        <v>0</v>
      </c>
      <c r="G499" s="144">
        <v>0</v>
      </c>
      <c r="H499" s="144">
        <v>0</v>
      </c>
    </row>
    <row r="500" spans="1:8" ht="15.6" x14ac:dyDescent="0.3">
      <c r="A500" s="144" t="s">
        <v>528</v>
      </c>
      <c r="B500" s="230" t="str">
        <f t="shared" si="8"/>
        <v>66</v>
      </c>
      <c r="C500" s="161" t="s">
        <v>670</v>
      </c>
      <c r="D500" s="144">
        <v>0</v>
      </c>
      <c r="E500" s="144">
        <v>0</v>
      </c>
      <c r="F500" s="144">
        <v>0</v>
      </c>
      <c r="G500" s="144">
        <v>0</v>
      </c>
      <c r="H500" s="144">
        <v>0</v>
      </c>
    </row>
    <row r="501" spans="1:8" ht="15.6" x14ac:dyDescent="0.3">
      <c r="A501" s="144" t="s">
        <v>530</v>
      </c>
      <c r="B501" s="230" t="str">
        <f t="shared" si="8"/>
        <v>6711</v>
      </c>
      <c r="C501" s="161" t="s">
        <v>671</v>
      </c>
      <c r="D501" s="144">
        <v>193.28</v>
      </c>
      <c r="E501" s="144">
        <v>0</v>
      </c>
      <c r="F501" s="144">
        <v>193.28</v>
      </c>
      <c r="G501" s="144">
        <v>0</v>
      </c>
      <c r="H501" s="144">
        <v>193.28</v>
      </c>
    </row>
    <row r="502" spans="1:8" ht="15.6" x14ac:dyDescent="0.3">
      <c r="A502" s="144" t="s">
        <v>672</v>
      </c>
      <c r="B502" s="230">
        <f t="shared" si="8"/>
        <v>6825</v>
      </c>
      <c r="C502" s="161">
        <v>6825</v>
      </c>
      <c r="D502" s="144">
        <v>442.3</v>
      </c>
      <c r="E502" s="144">
        <v>0</v>
      </c>
      <c r="F502" s="144">
        <v>442.3</v>
      </c>
      <c r="G502" s="144">
        <v>0</v>
      </c>
      <c r="H502" s="144">
        <v>442.3</v>
      </c>
    </row>
    <row r="503" spans="1:8" ht="15.6" x14ac:dyDescent="0.3">
      <c r="A503" s="144" t="s">
        <v>535</v>
      </c>
      <c r="B503" s="230" t="str">
        <f t="shared" si="8"/>
        <v>7209</v>
      </c>
      <c r="C503" s="161" t="s">
        <v>673</v>
      </c>
      <c r="D503" s="144">
        <v>746.1</v>
      </c>
      <c r="E503" s="144">
        <v>0</v>
      </c>
      <c r="F503" s="144">
        <v>746.1</v>
      </c>
      <c r="G503" s="144">
        <v>0</v>
      </c>
      <c r="H503" s="144">
        <v>746.1</v>
      </c>
    </row>
    <row r="504" spans="1:8" ht="15.6" x14ac:dyDescent="0.3">
      <c r="A504" s="144" t="s">
        <v>347</v>
      </c>
      <c r="B504" s="230" t="str">
        <f t="shared" ref="B504:B528" si="9">C504</f>
        <v>7305</v>
      </c>
      <c r="C504" s="161" t="s">
        <v>674</v>
      </c>
      <c r="D504" s="144">
        <v>0</v>
      </c>
      <c r="E504" s="144">
        <v>0</v>
      </c>
      <c r="F504" s="144">
        <v>0</v>
      </c>
      <c r="G504" s="144">
        <v>0</v>
      </c>
      <c r="H504" s="144">
        <v>0</v>
      </c>
    </row>
    <row r="505" spans="1:8" ht="15.6" x14ac:dyDescent="0.3">
      <c r="A505" s="144" t="s">
        <v>538</v>
      </c>
      <c r="B505" s="230" t="str">
        <f t="shared" si="9"/>
        <v>7405</v>
      </c>
      <c r="C505" s="161" t="s">
        <v>675</v>
      </c>
      <c r="D505" s="144">
        <v>3268.0099999999998</v>
      </c>
      <c r="E505" s="144">
        <v>0</v>
      </c>
      <c r="F505" s="144">
        <v>3268.0099999999998</v>
      </c>
      <c r="G505" s="144">
        <v>0</v>
      </c>
      <c r="H505" s="144">
        <v>3268.0099999999998</v>
      </c>
    </row>
    <row r="506" spans="1:8" ht="15.6" x14ac:dyDescent="0.3">
      <c r="A506" s="144" t="s">
        <v>538</v>
      </c>
      <c r="B506" s="230" t="str">
        <f t="shared" si="9"/>
        <v>7401A</v>
      </c>
      <c r="C506" s="161" t="s">
        <v>676</v>
      </c>
      <c r="D506" s="144">
        <v>0</v>
      </c>
      <c r="E506" s="144">
        <v>0</v>
      </c>
      <c r="F506" s="144">
        <v>0</v>
      </c>
      <c r="G506" s="144">
        <v>0</v>
      </c>
      <c r="H506" s="144">
        <v>0</v>
      </c>
    </row>
    <row r="507" spans="1:8" ht="15.6" x14ac:dyDescent="0.3">
      <c r="A507" s="144" t="s">
        <v>541</v>
      </c>
      <c r="B507" s="230" t="str">
        <f t="shared" si="9"/>
        <v>7511</v>
      </c>
      <c r="C507" s="147" t="s">
        <v>677</v>
      </c>
      <c r="D507" s="144">
        <v>166.82</v>
      </c>
      <c r="E507" s="144">
        <v>0</v>
      </c>
      <c r="F507" s="144">
        <v>166.82</v>
      </c>
      <c r="G507" s="144">
        <v>0</v>
      </c>
      <c r="H507" s="144">
        <v>166.82</v>
      </c>
    </row>
    <row r="508" spans="1:8" ht="15.6" x14ac:dyDescent="0.3">
      <c r="A508" s="144" t="s">
        <v>541</v>
      </c>
      <c r="B508" s="230" t="str">
        <f t="shared" si="9"/>
        <v>7501A</v>
      </c>
      <c r="C508" s="147" t="s">
        <v>678</v>
      </c>
      <c r="D508" s="144">
        <v>0</v>
      </c>
      <c r="E508" s="144">
        <v>0</v>
      </c>
      <c r="F508" s="144">
        <v>0</v>
      </c>
      <c r="G508" s="144">
        <v>0</v>
      </c>
      <c r="H508" s="144">
        <v>0</v>
      </c>
    </row>
    <row r="509" spans="1:8" ht="15.6" x14ac:dyDescent="0.3">
      <c r="A509" s="144" t="s">
        <v>544</v>
      </c>
      <c r="B509" s="230" t="str">
        <f t="shared" si="9"/>
        <v>7913</v>
      </c>
      <c r="C509" s="161" t="s">
        <v>679</v>
      </c>
      <c r="D509" s="144">
        <v>0</v>
      </c>
      <c r="E509" s="144">
        <v>0</v>
      </c>
      <c r="F509" s="144">
        <v>0</v>
      </c>
      <c r="G509" s="144">
        <v>0</v>
      </c>
      <c r="H509" s="144">
        <v>0</v>
      </c>
    </row>
    <row r="510" spans="1:8" ht="15.6" x14ac:dyDescent="0.3">
      <c r="A510" s="144" t="s">
        <v>680</v>
      </c>
      <c r="B510" s="230">
        <f t="shared" si="9"/>
        <v>8025</v>
      </c>
      <c r="C510" s="161">
        <v>8025</v>
      </c>
      <c r="D510" s="144">
        <v>413.34</v>
      </c>
      <c r="E510" s="144">
        <v>0</v>
      </c>
      <c r="F510" s="144">
        <v>413.34</v>
      </c>
      <c r="G510" s="144">
        <v>0</v>
      </c>
      <c r="H510" s="144">
        <v>413.34</v>
      </c>
    </row>
    <row r="511" spans="1:8" ht="15.6" x14ac:dyDescent="0.3">
      <c r="A511" s="144" t="s">
        <v>548</v>
      </c>
      <c r="B511" s="230" t="str">
        <f t="shared" si="9"/>
        <v>8125</v>
      </c>
      <c r="C511" s="161" t="s">
        <v>681</v>
      </c>
      <c r="D511" s="144">
        <v>0</v>
      </c>
      <c r="E511" s="144">
        <v>0</v>
      </c>
      <c r="F511" s="144">
        <v>0</v>
      </c>
      <c r="G511" s="144">
        <v>0</v>
      </c>
      <c r="H511" s="144">
        <v>0</v>
      </c>
    </row>
    <row r="512" spans="1:8" ht="15.6" x14ac:dyDescent="0.3">
      <c r="A512" s="144" t="s">
        <v>553</v>
      </c>
      <c r="B512" s="230" t="str">
        <f t="shared" si="9"/>
        <v>8811</v>
      </c>
      <c r="C512" s="161" t="s">
        <v>682</v>
      </c>
      <c r="D512" s="144">
        <v>0</v>
      </c>
      <c r="E512" s="144">
        <v>0</v>
      </c>
      <c r="F512" s="144">
        <v>0</v>
      </c>
      <c r="G512" s="144">
        <v>0</v>
      </c>
      <c r="H512" s="144">
        <v>0</v>
      </c>
    </row>
    <row r="513" spans="1:8" ht="15.6" x14ac:dyDescent="0.3">
      <c r="A513" s="144" t="s">
        <v>555</v>
      </c>
      <c r="B513" s="230" t="str">
        <f t="shared" si="9"/>
        <v>9025</v>
      </c>
      <c r="C513" s="147" t="s">
        <v>683</v>
      </c>
      <c r="D513" s="144">
        <v>0</v>
      </c>
      <c r="E513" s="144">
        <v>0</v>
      </c>
      <c r="F513" s="144">
        <v>0</v>
      </c>
      <c r="G513" s="144">
        <v>0</v>
      </c>
      <c r="H513" s="144">
        <v>0</v>
      </c>
    </row>
    <row r="514" spans="1:8" ht="15.6" x14ac:dyDescent="0.3">
      <c r="A514" s="144" t="s">
        <v>557</v>
      </c>
      <c r="B514" s="230" t="str">
        <f t="shared" si="9"/>
        <v>9202</v>
      </c>
      <c r="C514" s="147" t="s">
        <v>684</v>
      </c>
      <c r="D514" s="144">
        <v>0</v>
      </c>
      <c r="E514" s="144">
        <v>0</v>
      </c>
      <c r="F514" s="144">
        <v>0</v>
      </c>
      <c r="G514" s="144">
        <v>0</v>
      </c>
      <c r="H514" s="144">
        <v>0</v>
      </c>
    </row>
    <row r="515" spans="1:8" ht="15.6" x14ac:dyDescent="0.3">
      <c r="A515" s="144" t="s">
        <v>559</v>
      </c>
      <c r="B515" s="230" t="str">
        <f t="shared" si="9"/>
        <v>9302</v>
      </c>
      <c r="C515" s="147" t="s">
        <v>685</v>
      </c>
      <c r="D515" s="144">
        <v>0</v>
      </c>
      <c r="E515" s="144">
        <v>0</v>
      </c>
      <c r="F515" s="144">
        <v>0</v>
      </c>
      <c r="G515" s="144">
        <v>0</v>
      </c>
      <c r="H515" s="144">
        <v>0</v>
      </c>
    </row>
    <row r="516" spans="1:8" ht="15.6" x14ac:dyDescent="0.3">
      <c r="A516" s="144" t="s">
        <v>561</v>
      </c>
      <c r="B516" s="230" t="str">
        <f t="shared" si="9"/>
        <v>9425</v>
      </c>
      <c r="C516" s="147" t="s">
        <v>686</v>
      </c>
      <c r="D516" s="144">
        <v>0</v>
      </c>
      <c r="E516" s="144">
        <v>0</v>
      </c>
      <c r="F516" s="144">
        <v>0</v>
      </c>
      <c r="G516" s="144">
        <v>0</v>
      </c>
      <c r="H516" s="144">
        <v>0</v>
      </c>
    </row>
    <row r="517" spans="1:8" ht="15.6" x14ac:dyDescent="0.3">
      <c r="A517" s="144" t="s">
        <v>563</v>
      </c>
      <c r="B517" s="230" t="str">
        <f t="shared" si="9"/>
        <v>9601A</v>
      </c>
      <c r="C517" s="147" t="s">
        <v>687</v>
      </c>
      <c r="D517" s="144">
        <v>0</v>
      </c>
      <c r="E517" s="144">
        <v>0</v>
      </c>
      <c r="F517" s="144">
        <v>0</v>
      </c>
      <c r="G517" s="144">
        <v>0</v>
      </c>
      <c r="H517" s="144">
        <v>0</v>
      </c>
    </row>
    <row r="518" spans="1:8" ht="15.6" x14ac:dyDescent="0.3">
      <c r="A518" s="144" t="s">
        <v>566</v>
      </c>
      <c r="B518" s="230" t="str">
        <f t="shared" si="9"/>
        <v>9701A</v>
      </c>
      <c r="C518" s="147" t="s">
        <v>688</v>
      </c>
      <c r="D518" s="144">
        <v>0</v>
      </c>
      <c r="E518" s="144">
        <v>0</v>
      </c>
      <c r="F518" s="144">
        <v>0</v>
      </c>
      <c r="G518" s="144">
        <v>0</v>
      </c>
      <c r="H518" s="144">
        <v>0</v>
      </c>
    </row>
    <row r="519" spans="1:8" ht="15.6" x14ac:dyDescent="0.3">
      <c r="A519" s="144" t="s">
        <v>566</v>
      </c>
      <c r="B519" s="230" t="str">
        <f t="shared" si="9"/>
        <v>9801A</v>
      </c>
      <c r="C519" s="147" t="s">
        <v>689</v>
      </c>
      <c r="D519" s="144">
        <v>10989079.67</v>
      </c>
      <c r="E519" s="144">
        <v>36351.140000000596</v>
      </c>
      <c r="F519" s="144">
        <v>11025430.810000001</v>
      </c>
      <c r="G519" s="144">
        <v>0</v>
      </c>
      <c r="H519" s="144">
        <v>11025430.810000001</v>
      </c>
    </row>
    <row r="520" spans="1:8" ht="15.6" x14ac:dyDescent="0.3">
      <c r="A520" s="144" t="s">
        <v>607</v>
      </c>
      <c r="B520" s="230" t="str">
        <f t="shared" si="9"/>
        <v>9818A1</v>
      </c>
      <c r="C520" s="162" t="s">
        <v>608</v>
      </c>
      <c r="D520" s="144"/>
      <c r="E520" s="144">
        <v>0</v>
      </c>
      <c r="F520" s="144">
        <v>0</v>
      </c>
      <c r="G520" s="144">
        <v>0</v>
      </c>
      <c r="H520" s="144">
        <v>0</v>
      </c>
    </row>
    <row r="521" spans="1:8" ht="15.6" x14ac:dyDescent="0.3">
      <c r="A521" s="144" t="s">
        <v>609</v>
      </c>
      <c r="B521" s="230" t="str">
        <f t="shared" si="9"/>
        <v>9818A2</v>
      </c>
      <c r="C521" s="162" t="s">
        <v>610</v>
      </c>
      <c r="D521" s="144"/>
      <c r="E521" s="144">
        <v>0</v>
      </c>
      <c r="F521" s="144">
        <v>0</v>
      </c>
      <c r="G521" s="144">
        <v>0</v>
      </c>
      <c r="H521" s="144">
        <v>0</v>
      </c>
    </row>
    <row r="522" spans="1:8" ht="15.6" x14ac:dyDescent="0.3">
      <c r="A522" s="144" t="s">
        <v>567</v>
      </c>
      <c r="B522" s="230" t="str">
        <f t="shared" si="9"/>
        <v>BB</v>
      </c>
      <c r="C522" s="147" t="s">
        <v>587</v>
      </c>
      <c r="D522" s="144">
        <v>0</v>
      </c>
      <c r="E522" s="144">
        <v>0</v>
      </c>
      <c r="F522" s="144">
        <v>0</v>
      </c>
      <c r="G522" s="144">
        <v>0</v>
      </c>
      <c r="H522" s="144">
        <v>0</v>
      </c>
    </row>
    <row r="523" spans="1:8" ht="15.6" x14ac:dyDescent="0.3">
      <c r="A523" s="144" t="s">
        <v>569</v>
      </c>
      <c r="B523" s="230" t="str">
        <f t="shared" si="9"/>
        <v>AA</v>
      </c>
      <c r="C523" s="225" t="s">
        <v>570</v>
      </c>
      <c r="D523" s="144"/>
      <c r="E523" s="144">
        <v>0</v>
      </c>
      <c r="F523" s="144">
        <v>0</v>
      </c>
      <c r="G523" s="144">
        <v>0</v>
      </c>
      <c r="H523" s="144">
        <v>0</v>
      </c>
    </row>
    <row r="524" spans="1:8" ht="15.6" x14ac:dyDescent="0.3">
      <c r="A524" s="144" t="s">
        <v>571</v>
      </c>
      <c r="B524" s="230">
        <f t="shared" si="9"/>
        <v>0</v>
      </c>
      <c r="C524" s="144"/>
      <c r="D524" s="144"/>
      <c r="E524" s="144">
        <v>0</v>
      </c>
      <c r="F524" s="144">
        <v>0</v>
      </c>
      <c r="G524" s="144">
        <v>0</v>
      </c>
      <c r="H524" s="144">
        <v>0</v>
      </c>
    </row>
    <row r="525" spans="1:8" ht="15.6" x14ac:dyDescent="0.3">
      <c r="A525" s="144" t="s">
        <v>572</v>
      </c>
      <c r="B525" s="230">
        <f t="shared" si="9"/>
        <v>0</v>
      </c>
      <c r="C525" s="144"/>
      <c r="D525" s="144"/>
      <c r="E525" s="144">
        <v>0</v>
      </c>
      <c r="F525" s="144">
        <v>0</v>
      </c>
      <c r="G525" s="144">
        <v>0</v>
      </c>
      <c r="H525" s="144">
        <v>0</v>
      </c>
    </row>
    <row r="526" spans="1:8" ht="15.6" x14ac:dyDescent="0.3">
      <c r="A526" s="144" t="s">
        <v>300</v>
      </c>
      <c r="B526" s="230" t="str">
        <f t="shared" si="9"/>
        <v>QQ</v>
      </c>
      <c r="C526" s="225" t="s">
        <v>573</v>
      </c>
      <c r="D526" s="144"/>
      <c r="E526" s="144">
        <v>0</v>
      </c>
      <c r="F526" s="144">
        <v>0</v>
      </c>
      <c r="G526" s="144">
        <v>0</v>
      </c>
      <c r="H526" s="144">
        <v>0</v>
      </c>
    </row>
    <row r="527" spans="1:8" ht="15.6" x14ac:dyDescent="0.3">
      <c r="A527" s="144" t="s">
        <v>574</v>
      </c>
      <c r="B527" s="230">
        <f t="shared" si="9"/>
        <v>0</v>
      </c>
      <c r="C527" s="144"/>
      <c r="D527" s="144"/>
      <c r="E527" s="144">
        <v>0</v>
      </c>
      <c r="F527" s="144">
        <v>0</v>
      </c>
      <c r="G527" s="144">
        <v>0</v>
      </c>
      <c r="H527" s="144">
        <v>0</v>
      </c>
    </row>
    <row r="528" spans="1:8" ht="15.6" x14ac:dyDescent="0.3">
      <c r="A528" s="144" t="s">
        <v>575</v>
      </c>
      <c r="B528" s="230" t="str">
        <f t="shared" si="9"/>
        <v>RB</v>
      </c>
      <c r="C528" s="225" t="s">
        <v>576</v>
      </c>
      <c r="D528" s="144"/>
      <c r="E528" s="144">
        <v>0</v>
      </c>
      <c r="F528" s="144">
        <v>0</v>
      </c>
      <c r="G528" s="144">
        <v>0</v>
      </c>
      <c r="H528" s="144">
        <v>0</v>
      </c>
    </row>
    <row r="529" spans="1:8" ht="15.6" x14ac:dyDescent="0.3">
      <c r="A529" s="144"/>
      <c r="B529" s="230"/>
      <c r="C529" s="158"/>
      <c r="D529" s="148" t="s">
        <v>577</v>
      </c>
      <c r="E529" s="148" t="s">
        <v>577</v>
      </c>
      <c r="F529" s="148" t="s">
        <v>577</v>
      </c>
      <c r="G529" s="148" t="s">
        <v>577</v>
      </c>
      <c r="H529" s="148" t="s">
        <v>577</v>
      </c>
    </row>
    <row r="530" spans="1:8" ht="15.6" x14ac:dyDescent="0.3">
      <c r="A530" s="144" t="s">
        <v>578</v>
      </c>
      <c r="B530" s="230"/>
      <c r="C530" s="158"/>
      <c r="D530" s="144">
        <v>11780100.060000001</v>
      </c>
      <c r="E530" s="144">
        <v>36351.140000000596</v>
      </c>
      <c r="F530" s="144">
        <v>11816451.200000001</v>
      </c>
      <c r="G530" s="144">
        <v>7695.18</v>
      </c>
      <c r="H530" s="144">
        <v>11824146.380000001</v>
      </c>
    </row>
    <row r="531" spans="1:8" ht="15.6" x14ac:dyDescent="0.3">
      <c r="A531" s="144"/>
      <c r="B531" s="230"/>
      <c r="C531" s="144"/>
      <c r="D531" s="148" t="s">
        <v>397</v>
      </c>
      <c r="E531" s="148" t="s">
        <v>397</v>
      </c>
      <c r="F531" s="148" t="s">
        <v>397</v>
      </c>
      <c r="G531" s="148" t="s">
        <v>397</v>
      </c>
      <c r="H531" s="148" t="s">
        <v>397</v>
      </c>
    </row>
    <row r="532" spans="1:8" ht="15.6" x14ac:dyDescent="0.3">
      <c r="A532" s="144"/>
      <c r="B532" s="230"/>
      <c r="C532" s="144"/>
      <c r="D532" s="144"/>
      <c r="E532" s="144"/>
      <c r="F532" s="144"/>
      <c r="G532" s="144"/>
      <c r="H532" s="144">
        <v>0</v>
      </c>
    </row>
    <row r="533" spans="1:8" ht="15.6" x14ac:dyDescent="0.3">
      <c r="A533" s="144"/>
      <c r="B533" s="230"/>
      <c r="C533" s="144"/>
      <c r="D533" s="144"/>
      <c r="E533" s="144"/>
      <c r="F533" s="144"/>
      <c r="G533" s="144"/>
      <c r="H533" s="144"/>
    </row>
    <row r="534" spans="1:8" ht="15.6" x14ac:dyDescent="0.3">
      <c r="A534" s="144"/>
      <c r="B534" s="230"/>
      <c r="C534" s="144"/>
      <c r="D534" s="144"/>
      <c r="E534" s="144"/>
      <c r="F534" s="144"/>
      <c r="G534" s="144"/>
      <c r="H534" s="144"/>
    </row>
    <row r="535" spans="1:8" ht="15.6" x14ac:dyDescent="0.3">
      <c r="A535" s="144"/>
      <c r="B535" s="230"/>
      <c r="C535" s="144"/>
      <c r="D535" s="144"/>
      <c r="E535" s="144"/>
      <c r="F535" s="144"/>
      <c r="G535" s="144"/>
      <c r="H535" s="144"/>
    </row>
    <row r="536" spans="1:8" ht="15.6" x14ac:dyDescent="0.3">
      <c r="A536" s="144"/>
      <c r="B536" s="230"/>
      <c r="C536" s="144"/>
      <c r="D536" s="144"/>
      <c r="E536" s="144"/>
      <c r="F536" s="144"/>
      <c r="G536" s="144"/>
      <c r="H536" s="144"/>
    </row>
    <row r="537" spans="1:8" ht="15.6" x14ac:dyDescent="0.3">
      <c r="A537" s="144"/>
      <c r="B537" s="230"/>
      <c r="C537" s="144"/>
      <c r="D537" s="144"/>
      <c r="E537" s="144"/>
      <c r="F537" s="144"/>
      <c r="G537" s="144"/>
      <c r="H537" s="144"/>
    </row>
    <row r="538" spans="1:8" ht="15.6" x14ac:dyDescent="0.3">
      <c r="A538" s="144"/>
      <c r="B538" s="230"/>
      <c r="C538" s="144"/>
      <c r="D538" s="144"/>
      <c r="E538" s="144"/>
      <c r="F538" s="144"/>
      <c r="G538" s="144"/>
      <c r="H538" s="144"/>
    </row>
    <row r="539" spans="1:8" ht="15.6" x14ac:dyDescent="0.3">
      <c r="A539" s="144"/>
      <c r="B539" s="230"/>
      <c r="C539" s="144"/>
      <c r="D539" s="144"/>
      <c r="E539" s="144"/>
      <c r="F539" s="144"/>
      <c r="G539" s="144"/>
      <c r="H539" s="144"/>
    </row>
    <row r="540" spans="1:8" ht="15.6" x14ac:dyDescent="0.3">
      <c r="A540" s="144"/>
      <c r="B540" s="230"/>
      <c r="C540" s="144"/>
      <c r="D540" s="144"/>
      <c r="E540" s="144"/>
      <c r="F540" s="144"/>
      <c r="G540" s="144"/>
      <c r="H540" s="144"/>
    </row>
    <row r="541" spans="1:8" ht="15.6" x14ac:dyDescent="0.3">
      <c r="A541" s="144"/>
      <c r="B541" s="230"/>
      <c r="C541" s="144"/>
      <c r="D541" s="144" t="s">
        <v>394</v>
      </c>
      <c r="E541" s="144"/>
      <c r="F541" s="144"/>
      <c r="G541" s="144"/>
      <c r="H541" s="144"/>
    </row>
    <row r="542" spans="1:8" ht="15.6" x14ac:dyDescent="0.3">
      <c r="A542" s="144"/>
      <c r="B542" s="230"/>
      <c r="C542" s="144"/>
      <c r="D542" s="144" t="s">
        <v>582</v>
      </c>
      <c r="E542" s="144"/>
      <c r="F542" s="144"/>
      <c r="G542" s="144"/>
      <c r="H542" s="144"/>
    </row>
    <row r="543" spans="1:8" ht="15.6" x14ac:dyDescent="0.3">
      <c r="A543" s="144" t="s">
        <v>595</v>
      </c>
      <c r="B543" s="230"/>
      <c r="C543" s="144"/>
      <c r="D543" s="144"/>
      <c r="E543" s="149" t="s">
        <v>611</v>
      </c>
      <c r="F543" s="144"/>
      <c r="G543" s="144"/>
      <c r="H543" s="144"/>
    </row>
    <row r="544" spans="1:8" ht="15.6" x14ac:dyDescent="0.3">
      <c r="A544" s="148" t="s">
        <v>397</v>
      </c>
      <c r="B544" s="230"/>
      <c r="C544" s="156" t="s">
        <v>397</v>
      </c>
      <c r="D544" s="156" t="s">
        <v>397</v>
      </c>
      <c r="E544" s="156" t="s">
        <v>397</v>
      </c>
      <c r="F544" s="156" t="s">
        <v>397</v>
      </c>
      <c r="G544" s="156" t="s">
        <v>397</v>
      </c>
      <c r="H544" s="156" t="s">
        <v>397</v>
      </c>
    </row>
    <row r="545" spans="1:8" ht="15.6" x14ac:dyDescent="0.3">
      <c r="A545" s="144" t="s">
        <v>398</v>
      </c>
      <c r="B545" s="230"/>
      <c r="C545" s="158"/>
      <c r="D545" s="146" t="s">
        <v>185</v>
      </c>
      <c r="E545" s="146" t="s">
        <v>185</v>
      </c>
      <c r="F545" s="146" t="s">
        <v>399</v>
      </c>
      <c r="G545" s="146" t="s">
        <v>185</v>
      </c>
      <c r="H545" s="146" t="s">
        <v>400</v>
      </c>
    </row>
    <row r="546" spans="1:8" ht="15.6" x14ac:dyDescent="0.3">
      <c r="A546" s="144"/>
      <c r="B546" s="230"/>
      <c r="C546" s="158"/>
      <c r="D546" s="146" t="s">
        <v>401</v>
      </c>
      <c r="E546" s="146" t="s">
        <v>402</v>
      </c>
      <c r="F546" s="146" t="s">
        <v>402</v>
      </c>
      <c r="G546" s="146" t="s">
        <v>403</v>
      </c>
      <c r="H546" s="146" t="s">
        <v>404</v>
      </c>
    </row>
    <row r="547" spans="1:8" ht="15.6" x14ac:dyDescent="0.3">
      <c r="A547" s="144"/>
      <c r="B547" s="230"/>
      <c r="C547" s="158"/>
      <c r="D547" s="146" t="s">
        <v>405</v>
      </c>
      <c r="E547" s="146" t="s">
        <v>406</v>
      </c>
      <c r="F547" s="144"/>
      <c r="G547" s="146" t="s">
        <v>406</v>
      </c>
      <c r="H547" s="146" t="s">
        <v>583</v>
      </c>
    </row>
    <row r="548" spans="1:8" ht="15.6" x14ac:dyDescent="0.3">
      <c r="A548" s="148" t="s">
        <v>397</v>
      </c>
      <c r="B548" s="230"/>
      <c r="C548" s="156" t="s">
        <v>397</v>
      </c>
      <c r="D548" s="156" t="s">
        <v>397</v>
      </c>
      <c r="E548" s="156" t="s">
        <v>397</v>
      </c>
      <c r="F548" s="156" t="s">
        <v>397</v>
      </c>
      <c r="G548" s="156" t="s">
        <v>397</v>
      </c>
      <c r="H548" s="156" t="s">
        <v>397</v>
      </c>
    </row>
    <row r="549" spans="1:8" ht="15.6" x14ac:dyDescent="0.3">
      <c r="A549" s="144" t="s">
        <v>408</v>
      </c>
      <c r="B549" s="230" t="str">
        <f>C549</f>
        <v>00</v>
      </c>
      <c r="C549" s="224" t="s">
        <v>409</v>
      </c>
      <c r="D549" s="144"/>
      <c r="E549" s="144">
        <v>0</v>
      </c>
      <c r="F549" s="144">
        <v>0</v>
      </c>
      <c r="G549" s="144">
        <v>0</v>
      </c>
      <c r="H549" s="144">
        <v>0</v>
      </c>
    </row>
    <row r="550" spans="1:8" ht="15.6" x14ac:dyDescent="0.3">
      <c r="A550" s="144" t="s">
        <v>410</v>
      </c>
      <c r="B550" s="230" t="str">
        <f t="shared" ref="B550:B613" si="10">C550</f>
        <v>0202</v>
      </c>
      <c r="C550" s="161" t="s">
        <v>612</v>
      </c>
      <c r="D550" s="144">
        <v>0</v>
      </c>
      <c r="E550" s="144">
        <v>0</v>
      </c>
      <c r="F550" s="144">
        <v>0</v>
      </c>
      <c r="G550" s="144">
        <v>0</v>
      </c>
      <c r="H550" s="144">
        <v>0</v>
      </c>
    </row>
    <row r="551" spans="1:8" ht="15.6" x14ac:dyDescent="0.3">
      <c r="A551" s="144" t="s">
        <v>413</v>
      </c>
      <c r="B551" s="230" t="str">
        <f t="shared" si="10"/>
        <v>0303</v>
      </c>
      <c r="C551" s="161" t="s">
        <v>613</v>
      </c>
      <c r="D551" s="144">
        <v>7589.35</v>
      </c>
      <c r="E551" s="144">
        <v>0</v>
      </c>
      <c r="F551" s="144">
        <v>7589.35</v>
      </c>
      <c r="G551" s="144">
        <v>0</v>
      </c>
      <c r="H551" s="144">
        <v>7589.35</v>
      </c>
    </row>
    <row r="552" spans="1:8" ht="15.6" x14ac:dyDescent="0.3">
      <c r="A552" s="144" t="s">
        <v>415</v>
      </c>
      <c r="B552" s="230" t="str">
        <f t="shared" si="10"/>
        <v>0412</v>
      </c>
      <c r="C552" s="161" t="s">
        <v>614</v>
      </c>
      <c r="D552" s="144">
        <v>0</v>
      </c>
      <c r="E552" s="144">
        <v>0</v>
      </c>
      <c r="F552" s="144">
        <v>0</v>
      </c>
      <c r="G552" s="144">
        <v>0</v>
      </c>
      <c r="H552" s="144">
        <v>0</v>
      </c>
    </row>
    <row r="553" spans="1:8" ht="15.6" x14ac:dyDescent="0.3">
      <c r="A553" s="144" t="s">
        <v>417</v>
      </c>
      <c r="B553" s="230" t="str">
        <f t="shared" si="10"/>
        <v>0521</v>
      </c>
      <c r="C553" s="147" t="s">
        <v>615</v>
      </c>
      <c r="D553" s="144">
        <v>0</v>
      </c>
      <c r="E553" s="144">
        <v>0</v>
      </c>
      <c r="F553" s="144">
        <v>0</v>
      </c>
      <c r="G553" s="144">
        <v>0</v>
      </c>
      <c r="H553" s="144">
        <v>0</v>
      </c>
    </row>
    <row r="554" spans="1:8" ht="15.6" x14ac:dyDescent="0.3">
      <c r="A554" s="144" t="s">
        <v>419</v>
      </c>
      <c r="B554" s="230" t="str">
        <f t="shared" si="10"/>
        <v>0603</v>
      </c>
      <c r="C554" s="161" t="s">
        <v>616</v>
      </c>
      <c r="D554" s="144">
        <v>0</v>
      </c>
      <c r="E554" s="144">
        <v>0</v>
      </c>
      <c r="F554" s="144">
        <v>0</v>
      </c>
      <c r="G554" s="144">
        <v>0</v>
      </c>
      <c r="H554" s="144">
        <v>0</v>
      </c>
    </row>
    <row r="555" spans="1:8" ht="15.6" x14ac:dyDescent="0.3">
      <c r="A555" s="144" t="s">
        <v>421</v>
      </c>
      <c r="B555" s="230" t="str">
        <f t="shared" si="10"/>
        <v>0721</v>
      </c>
      <c r="C555" s="147" t="s">
        <v>617</v>
      </c>
      <c r="D555" s="144">
        <v>0</v>
      </c>
      <c r="E555" s="144">
        <v>0</v>
      </c>
      <c r="F555" s="144">
        <v>0</v>
      </c>
      <c r="G555" s="144">
        <v>0</v>
      </c>
      <c r="H555" s="144">
        <v>0</v>
      </c>
    </row>
    <row r="556" spans="1:8" ht="15.6" x14ac:dyDescent="0.3">
      <c r="A556" s="144" t="s">
        <v>423</v>
      </c>
      <c r="B556" s="230" t="str">
        <f t="shared" si="10"/>
        <v>0803</v>
      </c>
      <c r="C556" s="147" t="s">
        <v>618</v>
      </c>
      <c r="D556" s="144">
        <v>0</v>
      </c>
      <c r="E556" s="144">
        <v>0</v>
      </c>
      <c r="F556" s="144">
        <v>0</v>
      </c>
      <c r="G556" s="144">
        <v>0</v>
      </c>
      <c r="H556" s="144">
        <v>0</v>
      </c>
    </row>
    <row r="557" spans="1:8" ht="15.6" x14ac:dyDescent="0.3">
      <c r="A557" s="144" t="s">
        <v>605</v>
      </c>
      <c r="B557" s="230" t="str">
        <f t="shared" si="10"/>
        <v>1012</v>
      </c>
      <c r="C557" s="147" t="s">
        <v>619</v>
      </c>
      <c r="D557" s="144">
        <v>0</v>
      </c>
      <c r="E557" s="144">
        <v>0</v>
      </c>
      <c r="F557" s="144">
        <v>0</v>
      </c>
      <c r="G557" s="144">
        <v>0</v>
      </c>
      <c r="H557" s="144">
        <v>0</v>
      </c>
    </row>
    <row r="558" spans="1:8" ht="15.6" x14ac:dyDescent="0.3">
      <c r="A558" s="144" t="s">
        <v>429</v>
      </c>
      <c r="B558" s="230" t="str">
        <f t="shared" si="10"/>
        <v>1206</v>
      </c>
      <c r="C558" s="161" t="s">
        <v>620</v>
      </c>
      <c r="D558" s="144">
        <v>14523.59</v>
      </c>
      <c r="E558" s="144">
        <v>0</v>
      </c>
      <c r="F558" s="144">
        <v>14523.59</v>
      </c>
      <c r="G558" s="144">
        <v>0</v>
      </c>
      <c r="H558" s="144">
        <v>14523.59</v>
      </c>
    </row>
    <row r="559" spans="1:8" ht="15.6" x14ac:dyDescent="0.3">
      <c r="A559" s="144" t="s">
        <v>432</v>
      </c>
      <c r="B559" s="230" t="str">
        <f t="shared" si="10"/>
        <v>1312</v>
      </c>
      <c r="C559" s="161" t="s">
        <v>621</v>
      </c>
      <c r="D559" s="144">
        <v>1284.26</v>
      </c>
      <c r="E559" s="144">
        <v>0</v>
      </c>
      <c r="F559" s="144">
        <v>1284.26</v>
      </c>
      <c r="G559" s="144">
        <v>0</v>
      </c>
      <c r="H559" s="144">
        <v>1284.26</v>
      </c>
    </row>
    <row r="560" spans="1:8" ht="15.6" x14ac:dyDescent="0.3">
      <c r="A560" s="144" t="s">
        <v>21</v>
      </c>
      <c r="B560" s="230" t="str">
        <f t="shared" si="10"/>
        <v>1524</v>
      </c>
      <c r="C560" s="161" t="s">
        <v>622</v>
      </c>
      <c r="D560" s="144">
        <v>13850</v>
      </c>
      <c r="E560" s="144">
        <v>0</v>
      </c>
      <c r="F560" s="144">
        <v>13850</v>
      </c>
      <c r="G560" s="144">
        <v>0</v>
      </c>
      <c r="H560" s="144">
        <v>13850</v>
      </c>
    </row>
    <row r="561" spans="1:8" ht="15.6" x14ac:dyDescent="0.3">
      <c r="A561" s="144" t="s">
        <v>284</v>
      </c>
      <c r="B561" s="230" t="str">
        <f t="shared" si="10"/>
        <v>1625</v>
      </c>
      <c r="C561" s="147" t="s">
        <v>623</v>
      </c>
      <c r="D561" s="144">
        <v>0</v>
      </c>
      <c r="E561" s="144">
        <v>0</v>
      </c>
      <c r="F561" s="144">
        <v>0</v>
      </c>
      <c r="G561" s="144">
        <v>0</v>
      </c>
      <c r="H561" s="144">
        <v>0</v>
      </c>
    </row>
    <row r="562" spans="1:8" ht="15.6" x14ac:dyDescent="0.3">
      <c r="A562" s="147" t="s">
        <v>436</v>
      </c>
      <c r="B562" s="230" t="str">
        <f t="shared" si="10"/>
        <v>1712</v>
      </c>
      <c r="C562" s="147" t="s">
        <v>624</v>
      </c>
      <c r="D562" s="144">
        <v>0</v>
      </c>
      <c r="E562" s="144">
        <v>0</v>
      </c>
      <c r="F562" s="144">
        <v>0</v>
      </c>
      <c r="G562" s="144">
        <v>0</v>
      </c>
      <c r="H562" s="144">
        <v>0</v>
      </c>
    </row>
    <row r="563" spans="1:8" ht="15.6" x14ac:dyDescent="0.3">
      <c r="A563" s="147" t="s">
        <v>438</v>
      </c>
      <c r="B563" s="230" t="str">
        <f t="shared" si="10"/>
        <v>1841</v>
      </c>
      <c r="C563" s="147" t="s">
        <v>439</v>
      </c>
      <c r="D563" s="144">
        <v>0</v>
      </c>
      <c r="E563" s="144">
        <v>0</v>
      </c>
      <c r="F563" s="144">
        <v>0</v>
      </c>
      <c r="G563" s="144">
        <v>0</v>
      </c>
      <c r="H563" s="144">
        <v>0</v>
      </c>
    </row>
    <row r="564" spans="1:8" ht="15.6" x14ac:dyDescent="0.3">
      <c r="A564" s="144" t="s">
        <v>440</v>
      </c>
      <c r="B564" s="230" t="str">
        <f t="shared" si="10"/>
        <v>2024</v>
      </c>
      <c r="C564" s="147" t="s">
        <v>625</v>
      </c>
      <c r="D564" s="144">
        <v>0</v>
      </c>
      <c r="E564" s="144">
        <v>0</v>
      </c>
      <c r="F564" s="144">
        <v>0</v>
      </c>
      <c r="G564" s="144">
        <v>0</v>
      </c>
      <c r="H564" s="144">
        <v>0</v>
      </c>
    </row>
    <row r="565" spans="1:8" ht="15.6" x14ac:dyDescent="0.3">
      <c r="A565" s="144" t="s">
        <v>442</v>
      </c>
      <c r="B565" s="230" t="str">
        <f t="shared" si="10"/>
        <v>2124</v>
      </c>
      <c r="C565" s="147" t="s">
        <v>626</v>
      </c>
      <c r="D565" s="144">
        <v>0</v>
      </c>
      <c r="E565" s="144">
        <v>0</v>
      </c>
      <c r="F565" s="144">
        <v>0</v>
      </c>
      <c r="G565" s="144">
        <v>0</v>
      </c>
      <c r="H565" s="144">
        <v>0</v>
      </c>
    </row>
    <row r="566" spans="1:8" ht="15.6" x14ac:dyDescent="0.3">
      <c r="A566" s="144" t="s">
        <v>444</v>
      </c>
      <c r="B566" s="230" t="str">
        <f t="shared" si="10"/>
        <v>2225</v>
      </c>
      <c r="C566" s="147" t="s">
        <v>627</v>
      </c>
      <c r="D566" s="144">
        <v>23995.919999999998</v>
      </c>
      <c r="E566" s="144">
        <v>0</v>
      </c>
      <c r="F566" s="144">
        <v>23995.919999999998</v>
      </c>
      <c r="G566" s="144">
        <v>0</v>
      </c>
      <c r="H566" s="144">
        <v>23995.919999999998</v>
      </c>
    </row>
    <row r="567" spans="1:8" ht="15.6" x14ac:dyDescent="0.3">
      <c r="A567" s="144" t="s">
        <v>446</v>
      </c>
      <c r="B567" s="230" t="str">
        <f t="shared" si="10"/>
        <v>2325</v>
      </c>
      <c r="C567" s="147" t="s">
        <v>628</v>
      </c>
      <c r="D567" s="144">
        <v>42485.740000000005</v>
      </c>
      <c r="E567" s="144">
        <v>0</v>
      </c>
      <c r="F567" s="144">
        <v>42485.740000000005</v>
      </c>
      <c r="G567" s="144">
        <v>0</v>
      </c>
      <c r="H567" s="144">
        <v>42485.740000000005</v>
      </c>
    </row>
    <row r="568" spans="1:8" ht="15.6" x14ac:dyDescent="0.3">
      <c r="A568" s="144" t="s">
        <v>448</v>
      </c>
      <c r="B568" s="230" t="str">
        <f t="shared" si="10"/>
        <v>2425</v>
      </c>
      <c r="C568" s="147" t="s">
        <v>629</v>
      </c>
      <c r="D568" s="144">
        <v>0</v>
      </c>
      <c r="E568" s="144">
        <v>0</v>
      </c>
      <c r="F568" s="144">
        <v>0</v>
      </c>
      <c r="G568" s="144">
        <v>0</v>
      </c>
      <c r="H568" s="144">
        <v>0</v>
      </c>
    </row>
    <row r="569" spans="1:8" ht="15.6" x14ac:dyDescent="0.3">
      <c r="A569" s="144" t="s">
        <v>450</v>
      </c>
      <c r="B569" s="230" t="str">
        <f t="shared" si="10"/>
        <v>2504</v>
      </c>
      <c r="C569" s="161" t="s">
        <v>630</v>
      </c>
      <c r="D569" s="144">
        <v>0</v>
      </c>
      <c r="E569" s="144">
        <v>0</v>
      </c>
      <c r="F569" s="144">
        <v>0</v>
      </c>
      <c r="G569" s="144">
        <v>0</v>
      </c>
      <c r="H569" s="144">
        <v>0</v>
      </c>
    </row>
    <row r="570" spans="1:8" ht="15.6" x14ac:dyDescent="0.3">
      <c r="A570" s="144" t="s">
        <v>452</v>
      </c>
      <c r="B570" s="230" t="str">
        <f t="shared" si="10"/>
        <v>2604</v>
      </c>
      <c r="C570" s="161" t="s">
        <v>631</v>
      </c>
      <c r="D570" s="144">
        <v>0</v>
      </c>
      <c r="E570" s="144">
        <v>0</v>
      </c>
      <c r="F570" s="144">
        <v>0</v>
      </c>
      <c r="G570" s="144">
        <v>0</v>
      </c>
      <c r="H570" s="144">
        <v>0</v>
      </c>
    </row>
    <row r="571" spans="1:8" ht="15.6" x14ac:dyDescent="0.3">
      <c r="A571" s="144" t="s">
        <v>454</v>
      </c>
      <c r="B571" s="230" t="str">
        <f t="shared" si="10"/>
        <v>2704</v>
      </c>
      <c r="C571" s="147" t="s">
        <v>632</v>
      </c>
      <c r="D571" s="144">
        <v>0</v>
      </c>
      <c r="E571" s="144">
        <v>0</v>
      </c>
      <c r="F571" s="144">
        <v>0</v>
      </c>
      <c r="G571" s="144">
        <v>0</v>
      </c>
      <c r="H571" s="144">
        <v>0</v>
      </c>
    </row>
    <row r="572" spans="1:8" ht="15.6" x14ac:dyDescent="0.3">
      <c r="A572" s="144" t="s">
        <v>456</v>
      </c>
      <c r="B572" s="230" t="str">
        <f t="shared" si="10"/>
        <v>2824</v>
      </c>
      <c r="C572" s="147" t="s">
        <v>633</v>
      </c>
      <c r="D572" s="144">
        <v>0</v>
      </c>
      <c r="E572" s="144">
        <v>0</v>
      </c>
      <c r="F572" s="144">
        <v>0</v>
      </c>
      <c r="G572" s="144">
        <v>0</v>
      </c>
      <c r="H572" s="144">
        <v>0</v>
      </c>
    </row>
    <row r="573" spans="1:8" ht="15.6" x14ac:dyDescent="0.3">
      <c r="A573" s="144" t="s">
        <v>458</v>
      </c>
      <c r="B573" s="230" t="str">
        <f t="shared" si="10"/>
        <v>2925</v>
      </c>
      <c r="C573" s="161" t="s">
        <v>634</v>
      </c>
      <c r="D573" s="144">
        <v>314.37</v>
      </c>
      <c r="E573" s="144">
        <v>0</v>
      </c>
      <c r="F573" s="144">
        <v>314.37</v>
      </c>
      <c r="G573" s="144">
        <v>0</v>
      </c>
      <c r="H573" s="144">
        <v>314.37</v>
      </c>
    </row>
    <row r="574" spans="1:8" ht="15.6" x14ac:dyDescent="0.3">
      <c r="A574" s="144" t="s">
        <v>460</v>
      </c>
      <c r="B574" s="230" t="str">
        <f t="shared" si="10"/>
        <v>3025</v>
      </c>
      <c r="C574" s="161" t="s">
        <v>635</v>
      </c>
      <c r="D574" s="144">
        <v>9515.1999999999989</v>
      </c>
      <c r="E574" s="144">
        <v>0</v>
      </c>
      <c r="F574" s="144">
        <v>9515.1999999999989</v>
      </c>
      <c r="G574" s="144">
        <v>0</v>
      </c>
      <c r="H574" s="144">
        <v>9515.1999999999989</v>
      </c>
    </row>
    <row r="575" spans="1:8" ht="15.6" x14ac:dyDescent="0.3">
      <c r="A575" s="144" t="s">
        <v>462</v>
      </c>
      <c r="B575" s="230" t="str">
        <f t="shared" si="10"/>
        <v>3225</v>
      </c>
      <c r="C575" s="147" t="s">
        <v>636</v>
      </c>
      <c r="D575" s="144">
        <v>6198.6</v>
      </c>
      <c r="E575" s="144">
        <v>0</v>
      </c>
      <c r="F575" s="144">
        <v>6198.6</v>
      </c>
      <c r="G575" s="144">
        <v>0</v>
      </c>
      <c r="H575" s="144">
        <v>6198.6</v>
      </c>
    </row>
    <row r="576" spans="1:8" ht="15.6" x14ac:dyDescent="0.3">
      <c r="A576" s="144" t="s">
        <v>464</v>
      </c>
      <c r="B576" s="230" t="str">
        <f t="shared" si="10"/>
        <v>3304</v>
      </c>
      <c r="C576" s="161" t="s">
        <v>637</v>
      </c>
      <c r="D576" s="144">
        <v>0</v>
      </c>
      <c r="E576" s="144">
        <v>0</v>
      </c>
      <c r="F576" s="144">
        <v>0</v>
      </c>
      <c r="G576" s="144">
        <v>0</v>
      </c>
      <c r="H576" s="144">
        <v>0</v>
      </c>
    </row>
    <row r="577" spans="1:8" ht="15.6" x14ac:dyDescent="0.3">
      <c r="A577" s="144" t="s">
        <v>466</v>
      </c>
      <c r="B577" s="230" t="str">
        <f t="shared" si="10"/>
        <v>3425</v>
      </c>
      <c r="C577" s="147" t="s">
        <v>638</v>
      </c>
      <c r="D577" s="144">
        <v>272.52</v>
      </c>
      <c r="E577" s="144">
        <v>0</v>
      </c>
      <c r="F577" s="144">
        <v>272.52</v>
      </c>
      <c r="G577" s="144">
        <v>0</v>
      </c>
      <c r="H577" s="144">
        <v>272.52</v>
      </c>
    </row>
    <row r="578" spans="1:8" ht="15.6" x14ac:dyDescent="0.3">
      <c r="A578" s="144" t="s">
        <v>468</v>
      </c>
      <c r="B578" s="230" t="str">
        <f t="shared" si="10"/>
        <v>3525</v>
      </c>
      <c r="C578" s="147" t="s">
        <v>639</v>
      </c>
      <c r="D578" s="144">
        <v>0</v>
      </c>
      <c r="E578" s="144">
        <v>0</v>
      </c>
      <c r="F578" s="144">
        <v>0</v>
      </c>
      <c r="G578" s="144">
        <v>0</v>
      </c>
      <c r="H578" s="144">
        <v>0</v>
      </c>
    </row>
    <row r="579" spans="1:8" ht="15.6" x14ac:dyDescent="0.3">
      <c r="A579" s="144" t="s">
        <v>470</v>
      </c>
      <c r="B579" s="230" t="str">
        <f t="shared" si="10"/>
        <v>3614</v>
      </c>
      <c r="C579" s="147" t="s">
        <v>640</v>
      </c>
      <c r="D579" s="144">
        <v>0</v>
      </c>
      <c r="E579" s="144">
        <v>0</v>
      </c>
      <c r="F579" s="144">
        <v>0</v>
      </c>
      <c r="G579" s="144">
        <v>0</v>
      </c>
      <c r="H579" s="144">
        <v>0</v>
      </c>
    </row>
    <row r="580" spans="1:8" ht="15.6" x14ac:dyDescent="0.3">
      <c r="A580" s="144" t="s">
        <v>472</v>
      </c>
      <c r="B580" s="230" t="str">
        <f t="shared" si="10"/>
        <v>3725</v>
      </c>
      <c r="C580" s="147" t="s">
        <v>641</v>
      </c>
      <c r="D580" s="144">
        <v>0</v>
      </c>
      <c r="E580" s="144">
        <v>0</v>
      </c>
      <c r="F580" s="144">
        <v>0</v>
      </c>
      <c r="G580" s="144">
        <v>0</v>
      </c>
      <c r="H580" s="144">
        <v>0</v>
      </c>
    </row>
    <row r="581" spans="1:8" ht="15.6" x14ac:dyDescent="0.3">
      <c r="A581" s="144" t="s">
        <v>474</v>
      </c>
      <c r="B581" s="230" t="str">
        <f t="shared" si="10"/>
        <v>3813</v>
      </c>
      <c r="C581" s="147" t="s">
        <v>642</v>
      </c>
      <c r="D581" s="144">
        <v>0</v>
      </c>
      <c r="E581" s="144">
        <v>0</v>
      </c>
      <c r="F581" s="144">
        <v>0</v>
      </c>
      <c r="G581" s="144">
        <v>0</v>
      </c>
      <c r="H581" s="144">
        <v>0</v>
      </c>
    </row>
    <row r="582" spans="1:8" ht="15.6" x14ac:dyDescent="0.3">
      <c r="A582" s="144" t="s">
        <v>476</v>
      </c>
      <c r="B582" s="230" t="str">
        <f t="shared" si="10"/>
        <v>3925</v>
      </c>
      <c r="C582" s="147" t="s">
        <v>643</v>
      </c>
      <c r="D582" s="144">
        <v>0</v>
      </c>
      <c r="E582" s="144">
        <v>0</v>
      </c>
      <c r="F582" s="144">
        <v>0</v>
      </c>
      <c r="G582" s="144">
        <v>0</v>
      </c>
      <c r="H582" s="144">
        <v>0</v>
      </c>
    </row>
    <row r="583" spans="1:8" ht="15.6" x14ac:dyDescent="0.3">
      <c r="A583" s="144" t="s">
        <v>478</v>
      </c>
      <c r="B583" s="230" t="str">
        <f t="shared" si="10"/>
        <v>4019</v>
      </c>
      <c r="C583" s="147" t="s">
        <v>644</v>
      </c>
      <c r="D583" s="144">
        <v>2077.63</v>
      </c>
      <c r="E583" s="144">
        <v>0</v>
      </c>
      <c r="F583" s="144">
        <v>2077.63</v>
      </c>
      <c r="G583" s="144">
        <v>0</v>
      </c>
      <c r="H583" s="144">
        <v>2077.63</v>
      </c>
    </row>
    <row r="584" spans="1:8" ht="15.6" x14ac:dyDescent="0.3">
      <c r="A584" s="144" t="s">
        <v>481</v>
      </c>
      <c r="B584" s="230" t="str">
        <f t="shared" si="10"/>
        <v>4125</v>
      </c>
      <c r="C584" s="161" t="s">
        <v>484</v>
      </c>
      <c r="D584" s="144">
        <v>165589.34000000003</v>
      </c>
      <c r="E584" s="144">
        <v>0</v>
      </c>
      <c r="F584" s="144">
        <v>165589.34000000003</v>
      </c>
      <c r="G584" s="144">
        <v>0</v>
      </c>
      <c r="H584" s="144">
        <v>165589.34000000003</v>
      </c>
    </row>
    <row r="585" spans="1:8" ht="15.6" x14ac:dyDescent="0.3">
      <c r="A585" s="144" t="s">
        <v>481</v>
      </c>
      <c r="B585" s="230" t="str">
        <f t="shared" si="10"/>
        <v>4101A</v>
      </c>
      <c r="C585" s="161" t="s">
        <v>645</v>
      </c>
      <c r="D585" s="144">
        <v>0</v>
      </c>
      <c r="E585" s="144">
        <v>0</v>
      </c>
      <c r="F585" s="144">
        <v>0</v>
      </c>
      <c r="G585" s="144">
        <v>0</v>
      </c>
      <c r="H585" s="144">
        <v>0</v>
      </c>
    </row>
    <row r="586" spans="1:8" ht="15.6" x14ac:dyDescent="0.3">
      <c r="A586" s="144" t="s">
        <v>485</v>
      </c>
      <c r="B586" s="230" t="str">
        <f t="shared" si="10"/>
        <v>4212</v>
      </c>
      <c r="C586" s="161" t="s">
        <v>646</v>
      </c>
      <c r="D586" s="144">
        <v>2410.02</v>
      </c>
      <c r="E586" s="144">
        <v>0</v>
      </c>
      <c r="F586" s="144">
        <v>2410.02</v>
      </c>
      <c r="G586" s="144">
        <v>0</v>
      </c>
      <c r="H586" s="144">
        <v>2410.02</v>
      </c>
    </row>
    <row r="587" spans="1:8" ht="15.6" x14ac:dyDescent="0.3">
      <c r="A587" s="144" t="s">
        <v>248</v>
      </c>
      <c r="B587" s="230" t="str">
        <f t="shared" si="10"/>
        <v>4312</v>
      </c>
      <c r="C587" s="161" t="s">
        <v>647</v>
      </c>
      <c r="D587" s="144">
        <v>176883.22999999998</v>
      </c>
      <c r="E587" s="144">
        <v>0</v>
      </c>
      <c r="F587" s="144">
        <v>176883.22999999998</v>
      </c>
      <c r="G587" s="144">
        <v>0</v>
      </c>
      <c r="H587" s="144">
        <v>176883.22999999998</v>
      </c>
    </row>
    <row r="588" spans="1:8" ht="15.6" x14ac:dyDescent="0.3">
      <c r="A588" s="144" t="s">
        <v>248</v>
      </c>
      <c r="B588" s="230" t="str">
        <f t="shared" si="10"/>
        <v>4301A</v>
      </c>
      <c r="C588" s="161" t="s">
        <v>648</v>
      </c>
      <c r="D588" s="144">
        <v>0</v>
      </c>
      <c r="E588" s="144">
        <v>0</v>
      </c>
      <c r="F588" s="144">
        <v>0</v>
      </c>
      <c r="G588" s="144">
        <v>0</v>
      </c>
      <c r="H588" s="144">
        <v>0</v>
      </c>
    </row>
    <row r="589" spans="1:8" ht="15.6" x14ac:dyDescent="0.3">
      <c r="A589" s="144" t="s">
        <v>489</v>
      </c>
      <c r="B589" s="230" t="str">
        <f t="shared" si="10"/>
        <v>4411</v>
      </c>
      <c r="C589" s="161" t="s">
        <v>649</v>
      </c>
      <c r="D589" s="144">
        <v>0</v>
      </c>
      <c r="E589" s="144">
        <v>0</v>
      </c>
      <c r="F589" s="144">
        <v>0</v>
      </c>
      <c r="G589" s="144">
        <v>0</v>
      </c>
      <c r="H589" s="144">
        <v>0</v>
      </c>
    </row>
    <row r="590" spans="1:8" ht="15.6" x14ac:dyDescent="0.3">
      <c r="A590" s="144" t="s">
        <v>491</v>
      </c>
      <c r="B590" s="230" t="str">
        <f t="shared" si="10"/>
        <v>4512</v>
      </c>
      <c r="C590" s="161" t="s">
        <v>650</v>
      </c>
      <c r="D590" s="144">
        <v>0</v>
      </c>
      <c r="E590" s="144">
        <v>0</v>
      </c>
      <c r="F590" s="144">
        <v>0</v>
      </c>
      <c r="G590" s="144">
        <v>0</v>
      </c>
      <c r="H590" s="144">
        <v>0</v>
      </c>
    </row>
    <row r="591" spans="1:8" ht="15.6" x14ac:dyDescent="0.3">
      <c r="A591" s="144" t="s">
        <v>493</v>
      </c>
      <c r="B591" s="230" t="str">
        <f t="shared" si="10"/>
        <v>4619</v>
      </c>
      <c r="C591" s="161" t="s">
        <v>651</v>
      </c>
      <c r="D591" s="144">
        <v>746.47</v>
      </c>
      <c r="E591" s="144">
        <v>0</v>
      </c>
      <c r="F591" s="144">
        <v>746.47</v>
      </c>
      <c r="G591" s="144">
        <v>0</v>
      </c>
      <c r="H591" s="144">
        <v>746.47</v>
      </c>
    </row>
    <row r="592" spans="1:8" ht="15.6" x14ac:dyDescent="0.3">
      <c r="A592" s="144" t="s">
        <v>495</v>
      </c>
      <c r="B592" s="230" t="str">
        <f t="shared" si="10"/>
        <v>4714</v>
      </c>
      <c r="C592" s="161" t="s">
        <v>652</v>
      </c>
      <c r="D592" s="144">
        <v>0</v>
      </c>
      <c r="E592" s="144">
        <v>0</v>
      </c>
      <c r="F592" s="144">
        <v>0</v>
      </c>
      <c r="G592" s="144">
        <v>0</v>
      </c>
      <c r="H592" s="144">
        <v>0</v>
      </c>
    </row>
    <row r="593" spans="1:8" ht="15.6" x14ac:dyDescent="0.3">
      <c r="A593" s="144" t="s">
        <v>497</v>
      </c>
      <c r="B593" s="230" t="str">
        <f t="shared" si="10"/>
        <v>4818</v>
      </c>
      <c r="C593" s="161" t="s">
        <v>653</v>
      </c>
      <c r="D593" s="144">
        <v>15364.54</v>
      </c>
      <c r="E593" s="144">
        <v>0</v>
      </c>
      <c r="F593" s="144">
        <v>15364.54</v>
      </c>
      <c r="G593" s="144">
        <v>0</v>
      </c>
      <c r="H593" s="144">
        <v>15364.54</v>
      </c>
    </row>
    <row r="594" spans="1:8" ht="15.6" x14ac:dyDescent="0.3">
      <c r="A594" s="144" t="s">
        <v>499</v>
      </c>
      <c r="B594" s="230" t="str">
        <f t="shared" si="10"/>
        <v>4925</v>
      </c>
      <c r="C594" s="161" t="s">
        <v>654</v>
      </c>
      <c r="D594" s="144">
        <v>0</v>
      </c>
      <c r="E594" s="144">
        <v>0</v>
      </c>
      <c r="F594" s="144">
        <v>0</v>
      </c>
      <c r="G594" s="144">
        <v>0</v>
      </c>
      <c r="H594" s="144">
        <v>0</v>
      </c>
    </row>
    <row r="595" spans="1:8" ht="15.6" x14ac:dyDescent="0.3">
      <c r="A595" s="144" t="s">
        <v>501</v>
      </c>
      <c r="B595" s="230" t="str">
        <f t="shared" si="10"/>
        <v>5021</v>
      </c>
      <c r="C595" s="161" t="s">
        <v>655</v>
      </c>
      <c r="D595" s="144">
        <v>0</v>
      </c>
      <c r="E595" s="144">
        <v>0</v>
      </c>
      <c r="F595" s="144">
        <v>0</v>
      </c>
      <c r="G595" s="144">
        <v>0</v>
      </c>
      <c r="H595" s="144">
        <v>0</v>
      </c>
    </row>
    <row r="596" spans="1:8" ht="15.6" x14ac:dyDescent="0.3">
      <c r="A596" s="144" t="s">
        <v>503</v>
      </c>
      <c r="B596" s="230" t="str">
        <f t="shared" si="10"/>
        <v>5119</v>
      </c>
      <c r="C596" s="161" t="s">
        <v>656</v>
      </c>
      <c r="D596" s="144">
        <v>69761.899999999994</v>
      </c>
      <c r="E596" s="144">
        <v>0</v>
      </c>
      <c r="F596" s="144">
        <v>69761.899999999994</v>
      </c>
      <c r="G596" s="144">
        <v>0</v>
      </c>
      <c r="H596" s="144">
        <v>69761.899999999994</v>
      </c>
    </row>
    <row r="597" spans="1:8" ht="15.6" x14ac:dyDescent="0.3">
      <c r="A597" s="144" t="s">
        <v>505</v>
      </c>
      <c r="B597" s="230" t="str">
        <f t="shared" si="10"/>
        <v>5221</v>
      </c>
      <c r="C597" s="161" t="s">
        <v>657</v>
      </c>
      <c r="D597" s="144">
        <v>0</v>
      </c>
      <c r="E597" s="144">
        <v>0</v>
      </c>
      <c r="F597" s="144">
        <v>0</v>
      </c>
      <c r="G597" s="144">
        <v>0</v>
      </c>
      <c r="H597" s="144">
        <v>0</v>
      </c>
    </row>
    <row r="598" spans="1:8" ht="15.6" x14ac:dyDescent="0.3">
      <c r="A598" s="144" t="s">
        <v>507</v>
      </c>
      <c r="B598" s="230" t="str">
        <f t="shared" si="10"/>
        <v>5321</v>
      </c>
      <c r="C598" s="161" t="s">
        <v>658</v>
      </c>
      <c r="D598" s="144">
        <v>3155.5599999999995</v>
      </c>
      <c r="E598" s="144">
        <v>0</v>
      </c>
      <c r="F598" s="144">
        <v>3155.5599999999995</v>
      </c>
      <c r="G598" s="144">
        <v>0</v>
      </c>
      <c r="H598" s="144">
        <v>3155.5599999999995</v>
      </c>
    </row>
    <row r="599" spans="1:8" ht="15.6" x14ac:dyDescent="0.3">
      <c r="A599" s="144" t="s">
        <v>270</v>
      </c>
      <c r="B599" s="230" t="str">
        <f t="shared" si="10"/>
        <v>5411</v>
      </c>
      <c r="C599" s="161" t="s">
        <v>659</v>
      </c>
      <c r="D599" s="144">
        <v>0</v>
      </c>
      <c r="E599" s="144">
        <v>0</v>
      </c>
      <c r="F599" s="144">
        <v>0</v>
      </c>
      <c r="G599" s="144">
        <v>0</v>
      </c>
      <c r="H599" s="144">
        <v>0</v>
      </c>
    </row>
    <row r="600" spans="1:8" ht="15.6" x14ac:dyDescent="0.3">
      <c r="A600" s="144" t="s">
        <v>264</v>
      </c>
      <c r="B600" s="230" t="str">
        <f t="shared" si="10"/>
        <v>5522</v>
      </c>
      <c r="C600" s="161" t="s">
        <v>660</v>
      </c>
      <c r="D600" s="144">
        <v>0</v>
      </c>
      <c r="E600" s="144">
        <v>0</v>
      </c>
      <c r="F600" s="144">
        <v>0</v>
      </c>
      <c r="G600" s="144">
        <v>0</v>
      </c>
      <c r="H600" s="144">
        <v>0</v>
      </c>
    </row>
    <row r="601" spans="1:8" ht="15.6" x14ac:dyDescent="0.3">
      <c r="A601" s="144" t="s">
        <v>276</v>
      </c>
      <c r="B601" s="230" t="str">
        <f t="shared" si="10"/>
        <v>5721</v>
      </c>
      <c r="C601" s="161" t="s">
        <v>661</v>
      </c>
      <c r="D601" s="144">
        <v>0</v>
      </c>
      <c r="E601" s="144">
        <v>0</v>
      </c>
      <c r="F601" s="144">
        <v>0</v>
      </c>
      <c r="G601" s="144">
        <v>0</v>
      </c>
      <c r="H601" s="144">
        <v>0</v>
      </c>
    </row>
    <row r="602" spans="1:8" ht="15.6" x14ac:dyDescent="0.3">
      <c r="A602" s="144" t="s">
        <v>512</v>
      </c>
      <c r="B602" s="230" t="str">
        <f t="shared" si="10"/>
        <v>5801A</v>
      </c>
      <c r="C602" s="161" t="s">
        <v>662</v>
      </c>
      <c r="D602" s="144">
        <v>334333.24</v>
      </c>
      <c r="E602" s="144">
        <v>0</v>
      </c>
      <c r="F602" s="144">
        <v>334333.24</v>
      </c>
      <c r="G602" s="144">
        <v>0</v>
      </c>
      <c r="H602" s="144">
        <v>334333.24</v>
      </c>
    </row>
    <row r="603" spans="1:8" ht="15.6" x14ac:dyDescent="0.3">
      <c r="A603" s="144" t="s">
        <v>515</v>
      </c>
      <c r="B603" s="230" t="str">
        <f t="shared" si="10"/>
        <v>5921</v>
      </c>
      <c r="C603" s="161" t="s">
        <v>663</v>
      </c>
      <c r="D603" s="144">
        <v>0</v>
      </c>
      <c r="E603" s="144">
        <v>0</v>
      </c>
      <c r="F603" s="144">
        <v>0</v>
      </c>
      <c r="G603" s="144">
        <v>0</v>
      </c>
      <c r="H603" s="144">
        <v>0</v>
      </c>
    </row>
    <row r="604" spans="1:8" ht="15.6" x14ac:dyDescent="0.3">
      <c r="A604" s="144" t="s">
        <v>274</v>
      </c>
      <c r="B604" s="230" t="str">
        <f t="shared" si="10"/>
        <v>6021</v>
      </c>
      <c r="C604" s="147" t="s">
        <v>664</v>
      </c>
      <c r="D604" s="144">
        <v>0</v>
      </c>
      <c r="E604" s="144">
        <v>0</v>
      </c>
      <c r="F604" s="144">
        <v>0</v>
      </c>
      <c r="G604" s="144">
        <v>0</v>
      </c>
      <c r="H604" s="144">
        <v>0</v>
      </c>
    </row>
    <row r="605" spans="1:8" ht="15.6" x14ac:dyDescent="0.3">
      <c r="A605" s="144" t="s">
        <v>518</v>
      </c>
      <c r="B605" s="230" t="str">
        <f t="shared" si="10"/>
        <v>6121</v>
      </c>
      <c r="C605" s="147" t="s">
        <v>665</v>
      </c>
      <c r="D605" s="144">
        <v>0</v>
      </c>
      <c r="E605" s="144">
        <v>0</v>
      </c>
      <c r="F605" s="144">
        <v>0</v>
      </c>
      <c r="G605" s="144">
        <v>0</v>
      </c>
      <c r="H605" s="144">
        <v>0</v>
      </c>
    </row>
    <row r="606" spans="1:8" ht="15.6" x14ac:dyDescent="0.3">
      <c r="A606" s="144" t="s">
        <v>520</v>
      </c>
      <c r="B606" s="230" t="str">
        <f t="shared" si="10"/>
        <v>6225</v>
      </c>
      <c r="C606" s="161" t="s">
        <v>666</v>
      </c>
      <c r="D606" s="144">
        <v>0</v>
      </c>
      <c r="E606" s="144">
        <v>0</v>
      </c>
      <c r="F606" s="144">
        <v>0</v>
      </c>
      <c r="G606" s="144">
        <v>0</v>
      </c>
      <c r="H606" s="144">
        <v>0</v>
      </c>
    </row>
    <row r="607" spans="1:8" ht="15.6" x14ac:dyDescent="0.3">
      <c r="A607" s="144" t="s">
        <v>522</v>
      </c>
      <c r="B607" s="230" t="str">
        <f t="shared" si="10"/>
        <v>6325</v>
      </c>
      <c r="C607" s="161" t="s">
        <v>667</v>
      </c>
      <c r="D607" s="144">
        <v>0</v>
      </c>
      <c r="E607" s="144">
        <v>0</v>
      </c>
      <c r="F607" s="144">
        <v>0</v>
      </c>
      <c r="G607" s="144">
        <v>0</v>
      </c>
      <c r="H607" s="144">
        <v>0</v>
      </c>
    </row>
    <row r="608" spans="1:8" ht="15.6" x14ac:dyDescent="0.3">
      <c r="A608" s="144" t="s">
        <v>524</v>
      </c>
      <c r="B608" s="230" t="str">
        <f t="shared" si="10"/>
        <v>6408</v>
      </c>
      <c r="C608" s="161" t="s">
        <v>668</v>
      </c>
      <c r="D608" s="144">
        <v>0</v>
      </c>
      <c r="E608" s="144">
        <v>0</v>
      </c>
      <c r="F608" s="144">
        <v>0</v>
      </c>
      <c r="G608" s="144">
        <v>8491.5600000000013</v>
      </c>
      <c r="H608" s="144">
        <v>8491.5600000000013</v>
      </c>
    </row>
    <row r="609" spans="1:8" ht="15.6" x14ac:dyDescent="0.3">
      <c r="A609" s="144" t="s">
        <v>526</v>
      </c>
      <c r="B609" s="230" t="str">
        <f t="shared" si="10"/>
        <v>65</v>
      </c>
      <c r="C609" s="161" t="s">
        <v>669</v>
      </c>
      <c r="D609" s="144">
        <v>0</v>
      </c>
      <c r="E609" s="144">
        <v>0</v>
      </c>
      <c r="F609" s="144">
        <v>0</v>
      </c>
      <c r="G609" s="144">
        <v>0</v>
      </c>
      <c r="H609" s="144">
        <v>0</v>
      </c>
    </row>
    <row r="610" spans="1:8" ht="15.6" x14ac:dyDescent="0.3">
      <c r="A610" s="144" t="s">
        <v>528</v>
      </c>
      <c r="B610" s="230" t="str">
        <f t="shared" si="10"/>
        <v>66</v>
      </c>
      <c r="C610" s="161" t="s">
        <v>670</v>
      </c>
      <c r="D610" s="144">
        <v>0</v>
      </c>
      <c r="E610" s="144">
        <v>0</v>
      </c>
      <c r="F610" s="144">
        <v>0</v>
      </c>
      <c r="G610" s="144">
        <v>0</v>
      </c>
      <c r="H610" s="144">
        <v>0</v>
      </c>
    </row>
    <row r="611" spans="1:8" ht="15.6" x14ac:dyDescent="0.3">
      <c r="A611" s="144" t="s">
        <v>530</v>
      </c>
      <c r="B611" s="230" t="str">
        <f t="shared" si="10"/>
        <v>6711</v>
      </c>
      <c r="C611" s="161" t="s">
        <v>671</v>
      </c>
      <c r="D611" s="144">
        <v>125.65</v>
      </c>
      <c r="E611" s="144">
        <v>0</v>
      </c>
      <c r="F611" s="144">
        <v>125.65</v>
      </c>
      <c r="G611" s="144">
        <v>0</v>
      </c>
      <c r="H611" s="144">
        <v>125.65</v>
      </c>
    </row>
    <row r="612" spans="1:8" ht="15.6" x14ac:dyDescent="0.3">
      <c r="A612" s="144" t="s">
        <v>672</v>
      </c>
      <c r="B612" s="230">
        <f t="shared" si="10"/>
        <v>6825</v>
      </c>
      <c r="C612" s="161">
        <v>6825</v>
      </c>
      <c r="D612" s="144">
        <v>1320.3600000000001</v>
      </c>
      <c r="E612" s="144">
        <v>0</v>
      </c>
      <c r="F612" s="144">
        <v>1320.3600000000001</v>
      </c>
      <c r="G612" s="144">
        <v>0</v>
      </c>
      <c r="H612" s="144">
        <v>1320.3600000000001</v>
      </c>
    </row>
    <row r="613" spans="1:8" ht="15.6" x14ac:dyDescent="0.3">
      <c r="A613" s="144" t="s">
        <v>535</v>
      </c>
      <c r="B613" s="230" t="str">
        <f t="shared" si="10"/>
        <v>7209</v>
      </c>
      <c r="C613" s="161" t="s">
        <v>673</v>
      </c>
      <c r="D613" s="144">
        <v>650.69999999999993</v>
      </c>
      <c r="E613" s="144">
        <v>0</v>
      </c>
      <c r="F613" s="144">
        <v>650.69999999999993</v>
      </c>
      <c r="G613" s="144">
        <v>0</v>
      </c>
      <c r="H613" s="144">
        <v>650.69999999999993</v>
      </c>
    </row>
    <row r="614" spans="1:8" ht="15.6" x14ac:dyDescent="0.3">
      <c r="A614" s="144" t="s">
        <v>347</v>
      </c>
      <c r="B614" s="230" t="str">
        <f t="shared" ref="B614:B636" si="11">C614</f>
        <v>7305</v>
      </c>
      <c r="C614" s="161" t="s">
        <v>674</v>
      </c>
      <c r="D614" s="144">
        <v>0</v>
      </c>
      <c r="E614" s="144">
        <v>0</v>
      </c>
      <c r="F614" s="144">
        <v>0</v>
      </c>
      <c r="G614" s="144">
        <v>0</v>
      </c>
      <c r="H614" s="144">
        <v>0</v>
      </c>
    </row>
    <row r="615" spans="1:8" ht="15.6" x14ac:dyDescent="0.3">
      <c r="A615" s="144" t="s">
        <v>538</v>
      </c>
      <c r="B615" s="230" t="str">
        <f t="shared" si="11"/>
        <v>7405</v>
      </c>
      <c r="C615" s="161" t="s">
        <v>675</v>
      </c>
      <c r="D615" s="144">
        <v>2200.2599999999998</v>
      </c>
      <c r="E615" s="144">
        <v>0</v>
      </c>
      <c r="F615" s="144">
        <v>2200.2599999999998</v>
      </c>
      <c r="G615" s="144">
        <v>0</v>
      </c>
      <c r="H615" s="144">
        <v>2200.2599999999998</v>
      </c>
    </row>
    <row r="616" spans="1:8" ht="15.6" x14ac:dyDescent="0.3">
      <c r="A616" s="144" t="s">
        <v>538</v>
      </c>
      <c r="B616" s="230" t="str">
        <f t="shared" si="11"/>
        <v>7401A</v>
      </c>
      <c r="C616" s="161" t="s">
        <v>676</v>
      </c>
      <c r="D616" s="144">
        <v>0</v>
      </c>
      <c r="E616" s="144">
        <v>0</v>
      </c>
      <c r="F616" s="144">
        <v>0</v>
      </c>
      <c r="G616" s="144">
        <v>0</v>
      </c>
      <c r="H616" s="144">
        <v>0</v>
      </c>
    </row>
    <row r="617" spans="1:8" ht="15.6" x14ac:dyDescent="0.3">
      <c r="A617" s="144" t="s">
        <v>541</v>
      </c>
      <c r="B617" s="230" t="str">
        <f t="shared" si="11"/>
        <v>7511</v>
      </c>
      <c r="C617" s="147" t="s">
        <v>677</v>
      </c>
      <c r="D617" s="144">
        <v>172.64000000000001</v>
      </c>
      <c r="E617" s="144">
        <v>0</v>
      </c>
      <c r="F617" s="144">
        <v>172.64000000000001</v>
      </c>
      <c r="G617" s="144">
        <v>0</v>
      </c>
      <c r="H617" s="144">
        <v>172.64000000000001</v>
      </c>
    </row>
    <row r="618" spans="1:8" ht="15.6" x14ac:dyDescent="0.3">
      <c r="A618" s="144" t="s">
        <v>541</v>
      </c>
      <c r="B618" s="230" t="str">
        <f t="shared" si="11"/>
        <v>7501A</v>
      </c>
      <c r="C618" s="147" t="s">
        <v>678</v>
      </c>
      <c r="D618" s="144">
        <v>0</v>
      </c>
      <c r="E618" s="144">
        <v>0</v>
      </c>
      <c r="F618" s="144">
        <v>0</v>
      </c>
      <c r="G618" s="144">
        <v>0</v>
      </c>
      <c r="H618" s="144">
        <v>0</v>
      </c>
    </row>
    <row r="619" spans="1:8" ht="15.6" x14ac:dyDescent="0.3">
      <c r="A619" s="144" t="s">
        <v>544</v>
      </c>
      <c r="B619" s="230" t="str">
        <f t="shared" si="11"/>
        <v>7913</v>
      </c>
      <c r="C619" s="161" t="s">
        <v>679</v>
      </c>
      <c r="D619" s="144">
        <v>0</v>
      </c>
      <c r="E619" s="144">
        <v>0</v>
      </c>
      <c r="F619" s="144">
        <v>0</v>
      </c>
      <c r="G619" s="144">
        <v>0</v>
      </c>
      <c r="H619" s="144">
        <v>0</v>
      </c>
    </row>
    <row r="620" spans="1:8" ht="15.6" x14ac:dyDescent="0.3">
      <c r="A620" s="144" t="s">
        <v>680</v>
      </c>
      <c r="B620" s="230">
        <f t="shared" si="11"/>
        <v>8025</v>
      </c>
      <c r="C620" s="161">
        <v>8025</v>
      </c>
      <c r="D620" s="144">
        <v>0</v>
      </c>
      <c r="E620" s="144">
        <v>0</v>
      </c>
      <c r="F620" s="144">
        <v>0</v>
      </c>
      <c r="G620" s="144">
        <v>0</v>
      </c>
      <c r="H620" s="144">
        <v>0</v>
      </c>
    </row>
    <row r="621" spans="1:8" ht="15.6" x14ac:dyDescent="0.3">
      <c r="A621" s="144" t="s">
        <v>548</v>
      </c>
      <c r="B621" s="230" t="str">
        <f t="shared" si="11"/>
        <v>8125</v>
      </c>
      <c r="C621" s="161" t="s">
        <v>681</v>
      </c>
      <c r="D621" s="144">
        <v>0</v>
      </c>
      <c r="E621" s="144">
        <v>0</v>
      </c>
      <c r="F621" s="144">
        <v>0</v>
      </c>
      <c r="G621" s="144">
        <v>0</v>
      </c>
      <c r="H621" s="144">
        <v>0</v>
      </c>
    </row>
    <row r="622" spans="1:8" ht="15.6" x14ac:dyDescent="0.3">
      <c r="A622" s="144" t="s">
        <v>553</v>
      </c>
      <c r="B622" s="230" t="str">
        <f t="shared" si="11"/>
        <v>8811</v>
      </c>
      <c r="C622" s="161" t="s">
        <v>682</v>
      </c>
      <c r="D622" s="144">
        <v>0</v>
      </c>
      <c r="E622" s="144">
        <v>0</v>
      </c>
      <c r="F622" s="144">
        <v>0</v>
      </c>
      <c r="G622" s="144">
        <v>0</v>
      </c>
      <c r="H622" s="144">
        <v>0</v>
      </c>
    </row>
    <row r="623" spans="1:8" ht="15.6" x14ac:dyDescent="0.3">
      <c r="A623" s="144" t="s">
        <v>555</v>
      </c>
      <c r="B623" s="230" t="str">
        <f t="shared" si="11"/>
        <v>9025</v>
      </c>
      <c r="C623" s="147" t="s">
        <v>683</v>
      </c>
      <c r="D623" s="144">
        <v>0</v>
      </c>
      <c r="E623" s="144">
        <v>0</v>
      </c>
      <c r="F623" s="144">
        <v>0</v>
      </c>
      <c r="G623" s="144">
        <v>0</v>
      </c>
      <c r="H623" s="144">
        <v>0</v>
      </c>
    </row>
    <row r="624" spans="1:8" ht="15.6" x14ac:dyDescent="0.3">
      <c r="A624" s="144" t="s">
        <v>557</v>
      </c>
      <c r="B624" s="230" t="str">
        <f t="shared" si="11"/>
        <v>9202</v>
      </c>
      <c r="C624" s="147" t="s">
        <v>684</v>
      </c>
      <c r="D624" s="144">
        <v>0</v>
      </c>
      <c r="E624" s="144">
        <v>0</v>
      </c>
      <c r="F624" s="144">
        <v>0</v>
      </c>
      <c r="G624" s="144">
        <v>0</v>
      </c>
      <c r="H624" s="144">
        <v>0</v>
      </c>
    </row>
    <row r="625" spans="1:8" ht="15.6" x14ac:dyDescent="0.3">
      <c r="A625" s="144" t="s">
        <v>559</v>
      </c>
      <c r="B625" s="230" t="str">
        <f t="shared" si="11"/>
        <v>9302</v>
      </c>
      <c r="C625" s="147" t="s">
        <v>685</v>
      </c>
      <c r="D625" s="144">
        <v>0</v>
      </c>
      <c r="E625" s="144">
        <v>0</v>
      </c>
      <c r="F625" s="144">
        <v>0</v>
      </c>
      <c r="G625" s="144">
        <v>0</v>
      </c>
      <c r="H625" s="144">
        <v>0</v>
      </c>
    </row>
    <row r="626" spans="1:8" ht="15.6" x14ac:dyDescent="0.3">
      <c r="A626" s="144" t="s">
        <v>561</v>
      </c>
      <c r="B626" s="230" t="str">
        <f t="shared" si="11"/>
        <v>9425</v>
      </c>
      <c r="C626" s="147" t="s">
        <v>686</v>
      </c>
      <c r="D626" s="144">
        <v>0</v>
      </c>
      <c r="E626" s="144">
        <v>0</v>
      </c>
      <c r="F626" s="144">
        <v>0</v>
      </c>
      <c r="G626" s="144">
        <v>0</v>
      </c>
      <c r="H626" s="144">
        <v>0</v>
      </c>
    </row>
    <row r="627" spans="1:8" ht="15.6" x14ac:dyDescent="0.3">
      <c r="A627" s="144" t="s">
        <v>563</v>
      </c>
      <c r="B627" s="230" t="str">
        <f t="shared" si="11"/>
        <v>9601A</v>
      </c>
      <c r="C627" s="147" t="s">
        <v>687</v>
      </c>
      <c r="D627" s="144">
        <v>0</v>
      </c>
      <c r="E627" s="144">
        <v>0</v>
      </c>
      <c r="F627" s="144">
        <v>0</v>
      </c>
      <c r="G627" s="144">
        <v>0</v>
      </c>
      <c r="H627" s="144">
        <v>0</v>
      </c>
    </row>
    <row r="628" spans="1:8" ht="15.6" x14ac:dyDescent="0.3">
      <c r="A628" s="144" t="s">
        <v>566</v>
      </c>
      <c r="B628" s="230" t="str">
        <f t="shared" si="11"/>
        <v>9701A</v>
      </c>
      <c r="C628" s="147" t="s">
        <v>688</v>
      </c>
      <c r="D628" s="144">
        <v>0</v>
      </c>
      <c r="E628" s="144">
        <v>0</v>
      </c>
      <c r="F628" s="144">
        <v>0</v>
      </c>
      <c r="G628" s="144">
        <v>0</v>
      </c>
      <c r="H628" s="144">
        <v>0</v>
      </c>
    </row>
    <row r="629" spans="1:8" ht="15.6" x14ac:dyDescent="0.3">
      <c r="A629" s="144" t="s">
        <v>566</v>
      </c>
      <c r="B629" s="230" t="str">
        <f t="shared" si="11"/>
        <v>9801A</v>
      </c>
      <c r="C629" s="147" t="s">
        <v>689</v>
      </c>
      <c r="D629" s="144">
        <v>10839277.039999999</v>
      </c>
      <c r="E629" s="144">
        <v>149802.63000000082</v>
      </c>
      <c r="F629" s="144">
        <v>10989079.67</v>
      </c>
      <c r="G629" s="144">
        <v>5566385</v>
      </c>
      <c r="H629" s="144">
        <v>16555464.67</v>
      </c>
    </row>
    <row r="630" spans="1:8" ht="15.6" x14ac:dyDescent="0.3">
      <c r="A630" s="144" t="s">
        <v>567</v>
      </c>
      <c r="B630" s="230" t="str">
        <f t="shared" si="11"/>
        <v>BB</v>
      </c>
      <c r="C630" s="147" t="s">
        <v>587</v>
      </c>
      <c r="D630" s="144">
        <v>0</v>
      </c>
      <c r="E630" s="144">
        <v>0</v>
      </c>
      <c r="F630" s="144">
        <v>0</v>
      </c>
      <c r="G630" s="144">
        <v>0</v>
      </c>
      <c r="H630" s="144">
        <v>0</v>
      </c>
    </row>
    <row r="631" spans="1:8" ht="15.6" x14ac:dyDescent="0.3">
      <c r="A631" s="144" t="s">
        <v>569</v>
      </c>
      <c r="B631" s="230" t="str">
        <f t="shared" si="11"/>
        <v>AA</v>
      </c>
      <c r="C631" s="225" t="s">
        <v>570</v>
      </c>
      <c r="D631" s="144"/>
      <c r="E631" s="144">
        <v>0</v>
      </c>
      <c r="F631" s="144">
        <v>0</v>
      </c>
      <c r="G631" s="144">
        <v>0</v>
      </c>
      <c r="H631" s="144">
        <v>0</v>
      </c>
    </row>
    <row r="632" spans="1:8" ht="15.6" x14ac:dyDescent="0.3">
      <c r="A632" s="144" t="s">
        <v>690</v>
      </c>
      <c r="B632" s="230">
        <f t="shared" si="11"/>
        <v>0</v>
      </c>
      <c r="C632" s="144"/>
      <c r="D632" s="144"/>
      <c r="E632" s="144">
        <v>0</v>
      </c>
      <c r="F632" s="144">
        <v>0</v>
      </c>
      <c r="G632" s="144">
        <v>0</v>
      </c>
      <c r="H632" s="144">
        <v>0</v>
      </c>
    </row>
    <row r="633" spans="1:8" ht="15.6" x14ac:dyDescent="0.3">
      <c r="A633" s="144" t="s">
        <v>572</v>
      </c>
      <c r="B633" s="230">
        <f t="shared" si="11"/>
        <v>0</v>
      </c>
      <c r="C633" s="144"/>
      <c r="D633" s="144"/>
      <c r="E633" s="144">
        <v>0</v>
      </c>
      <c r="F633" s="144">
        <v>0</v>
      </c>
      <c r="G633" s="144">
        <v>0</v>
      </c>
      <c r="H633" s="144">
        <v>0</v>
      </c>
    </row>
    <row r="634" spans="1:8" ht="15.6" x14ac:dyDescent="0.3">
      <c r="A634" s="144" t="s">
        <v>300</v>
      </c>
      <c r="B634" s="230" t="str">
        <f t="shared" si="11"/>
        <v>QQ</v>
      </c>
      <c r="C634" s="225" t="s">
        <v>573</v>
      </c>
      <c r="D634" s="144"/>
      <c r="E634" s="144">
        <v>0</v>
      </c>
      <c r="F634" s="144">
        <v>0</v>
      </c>
      <c r="G634" s="144">
        <v>0</v>
      </c>
      <c r="H634" s="144">
        <v>0</v>
      </c>
    </row>
    <row r="635" spans="1:8" ht="15.6" x14ac:dyDescent="0.3">
      <c r="A635" s="144" t="s">
        <v>574</v>
      </c>
      <c r="B635" s="230">
        <f t="shared" si="11"/>
        <v>0</v>
      </c>
      <c r="C635" s="144"/>
      <c r="D635" s="144"/>
      <c r="E635" s="144">
        <v>0</v>
      </c>
      <c r="F635" s="144">
        <v>0</v>
      </c>
      <c r="G635" s="144">
        <v>0</v>
      </c>
      <c r="H635" s="144">
        <v>0</v>
      </c>
    </row>
    <row r="636" spans="1:8" ht="15.6" x14ac:dyDescent="0.3">
      <c r="A636" s="144" t="s">
        <v>575</v>
      </c>
      <c r="B636" s="230" t="str">
        <f t="shared" si="11"/>
        <v>RB</v>
      </c>
      <c r="C636" s="231" t="s">
        <v>576</v>
      </c>
      <c r="D636" s="144"/>
      <c r="E636" s="144">
        <v>0</v>
      </c>
      <c r="F636" s="144">
        <v>0</v>
      </c>
      <c r="G636" s="144">
        <v>0</v>
      </c>
      <c r="H636" s="144">
        <v>0</v>
      </c>
    </row>
    <row r="637" spans="1:8" ht="15.6" x14ac:dyDescent="0.3">
      <c r="A637" s="144"/>
      <c r="B637" s="230"/>
      <c r="C637" s="144"/>
      <c r="D637" s="148" t="s">
        <v>577</v>
      </c>
      <c r="E637" s="148" t="s">
        <v>577</v>
      </c>
      <c r="F637" s="148" t="s">
        <v>577</v>
      </c>
      <c r="G637" s="148" t="s">
        <v>577</v>
      </c>
      <c r="H637" s="148" t="s">
        <v>577</v>
      </c>
    </row>
    <row r="638" spans="1:8" ht="15.6" x14ac:dyDescent="0.3">
      <c r="A638" s="144" t="s">
        <v>578</v>
      </c>
      <c r="B638" s="230"/>
      <c r="C638" s="158"/>
      <c r="D638" s="144">
        <v>11734098.129999999</v>
      </c>
      <c r="E638" s="144">
        <v>149802.63000000082</v>
      </c>
      <c r="F638" s="144">
        <v>11883900.76</v>
      </c>
      <c r="G638" s="144">
        <v>5574876.5599999996</v>
      </c>
      <c r="H638" s="144">
        <v>17458777.32</v>
      </c>
    </row>
    <row r="639" spans="1:8" ht="15.6" x14ac:dyDescent="0.3">
      <c r="A639" s="144"/>
      <c r="B639" s="230"/>
      <c r="C639" s="144"/>
      <c r="D639" s="148" t="s">
        <v>397</v>
      </c>
      <c r="E639" s="148" t="s">
        <v>397</v>
      </c>
      <c r="F639" s="148" t="s">
        <v>397</v>
      </c>
      <c r="G639" s="148" t="s">
        <v>397</v>
      </c>
      <c r="H639" s="148" t="s">
        <v>397</v>
      </c>
    </row>
    <row r="640" spans="1:8" ht="15.6" x14ac:dyDescent="0.3">
      <c r="A640" s="144"/>
      <c r="B640" s="230"/>
      <c r="C640" s="144"/>
      <c r="D640" s="144"/>
      <c r="E640" s="144"/>
      <c r="F640" s="144"/>
      <c r="G640" s="144"/>
      <c r="H640" s="144">
        <v>0</v>
      </c>
    </row>
    <row r="641" spans="1:8" ht="15.6" x14ac:dyDescent="0.3">
      <c r="B641" s="230"/>
    </row>
    <row r="642" spans="1:8" ht="15.6" x14ac:dyDescent="0.3">
      <c r="B642" s="230"/>
    </row>
    <row r="643" spans="1:8" ht="15.6" x14ac:dyDescent="0.3">
      <c r="A643" s="144"/>
      <c r="B643" s="230"/>
      <c r="C643" s="144"/>
      <c r="D643" s="144" t="s">
        <v>394</v>
      </c>
      <c r="E643" s="144"/>
      <c r="F643" s="144"/>
      <c r="G643" s="144"/>
      <c r="H643" s="144"/>
    </row>
    <row r="644" spans="1:8" ht="15.6" x14ac:dyDescent="0.3">
      <c r="A644" s="144"/>
      <c r="B644" s="230"/>
      <c r="C644" s="144"/>
      <c r="D644" s="144" t="s">
        <v>395</v>
      </c>
      <c r="E644" s="144"/>
      <c r="F644" s="144"/>
      <c r="G644" s="144"/>
      <c r="H644" s="144"/>
    </row>
    <row r="645" spans="1:8" ht="15.6" x14ac:dyDescent="0.3">
      <c r="A645" s="144" t="s">
        <v>596</v>
      </c>
      <c r="B645" s="230"/>
      <c r="C645" s="144"/>
      <c r="D645" s="144"/>
      <c r="E645" s="149" t="s">
        <v>611</v>
      </c>
      <c r="F645" s="144"/>
      <c r="G645" s="144"/>
      <c r="H645" s="144"/>
    </row>
    <row r="646" spans="1:8" ht="15.6" x14ac:dyDescent="0.3">
      <c r="A646" s="148" t="s">
        <v>397</v>
      </c>
      <c r="B646" s="230"/>
      <c r="C646" s="156" t="s">
        <v>397</v>
      </c>
      <c r="D646" s="156" t="s">
        <v>397</v>
      </c>
      <c r="E646" s="156" t="s">
        <v>397</v>
      </c>
      <c r="F646" s="156" t="s">
        <v>397</v>
      </c>
      <c r="G646" s="156" t="s">
        <v>397</v>
      </c>
      <c r="H646" s="156" t="s">
        <v>397</v>
      </c>
    </row>
    <row r="647" spans="1:8" ht="15.6" x14ac:dyDescent="0.3">
      <c r="A647" s="144" t="s">
        <v>398</v>
      </c>
      <c r="B647" s="230"/>
      <c r="C647" s="158"/>
      <c r="D647" s="146" t="s">
        <v>185</v>
      </c>
      <c r="E647" s="146" t="s">
        <v>185</v>
      </c>
      <c r="F647" s="146" t="s">
        <v>399</v>
      </c>
      <c r="G647" s="146" t="s">
        <v>185</v>
      </c>
      <c r="H647" s="146" t="s">
        <v>400</v>
      </c>
    </row>
    <row r="648" spans="1:8" ht="15.6" x14ac:dyDescent="0.3">
      <c r="A648" s="144"/>
      <c r="B648" s="230"/>
      <c r="C648" s="158"/>
      <c r="D648" s="146" t="s">
        <v>401</v>
      </c>
      <c r="E648" s="146" t="s">
        <v>402</v>
      </c>
      <c r="F648" s="146" t="s">
        <v>402</v>
      </c>
      <c r="G648" s="146" t="s">
        <v>403</v>
      </c>
      <c r="H648" s="146" t="s">
        <v>404</v>
      </c>
    </row>
    <row r="649" spans="1:8" ht="15.6" x14ac:dyDescent="0.3">
      <c r="A649" s="144"/>
      <c r="B649" s="230"/>
      <c r="C649" s="158"/>
      <c r="D649" s="146" t="s">
        <v>405</v>
      </c>
      <c r="E649" s="146" t="s">
        <v>406</v>
      </c>
      <c r="F649" s="144"/>
      <c r="G649" s="146" t="s">
        <v>406</v>
      </c>
      <c r="H649" s="146" t="s">
        <v>407</v>
      </c>
    </row>
    <row r="650" spans="1:8" ht="15.6" x14ac:dyDescent="0.3">
      <c r="A650" s="148" t="s">
        <v>397</v>
      </c>
      <c r="B650" s="230"/>
      <c r="C650" s="156" t="s">
        <v>397</v>
      </c>
      <c r="D650" s="156" t="s">
        <v>397</v>
      </c>
      <c r="E650" s="156" t="s">
        <v>397</v>
      </c>
      <c r="F650" s="156" t="s">
        <v>397</v>
      </c>
      <c r="G650" s="156" t="s">
        <v>397</v>
      </c>
      <c r="H650" s="156" t="s">
        <v>397</v>
      </c>
    </row>
    <row r="651" spans="1:8" ht="15.6" x14ac:dyDescent="0.3">
      <c r="A651" s="144" t="s">
        <v>408</v>
      </c>
      <c r="B651" s="230" t="str">
        <f>C651</f>
        <v>00</v>
      </c>
      <c r="C651" s="224" t="s">
        <v>409</v>
      </c>
      <c r="D651" s="144">
        <v>0</v>
      </c>
      <c r="E651" s="144">
        <v>0</v>
      </c>
      <c r="F651" s="144">
        <v>0</v>
      </c>
      <c r="G651" s="144">
        <v>0</v>
      </c>
      <c r="H651" s="144">
        <v>0</v>
      </c>
    </row>
    <row r="652" spans="1:8" ht="15.6" x14ac:dyDescent="0.3">
      <c r="A652" s="144" t="s">
        <v>410</v>
      </c>
      <c r="B652" s="230" t="str">
        <f t="shared" ref="B652:B715" si="12">C652</f>
        <v>0202</v>
      </c>
      <c r="C652" s="161" t="s">
        <v>612</v>
      </c>
      <c r="D652" s="144">
        <v>2102.48</v>
      </c>
      <c r="E652" s="144">
        <v>0</v>
      </c>
      <c r="F652" s="144">
        <v>2102.48</v>
      </c>
      <c r="G652" s="144">
        <v>0</v>
      </c>
      <c r="H652" s="144">
        <v>2102.48</v>
      </c>
    </row>
    <row r="653" spans="1:8" ht="15.6" x14ac:dyDescent="0.3">
      <c r="A653" s="144" t="s">
        <v>413</v>
      </c>
      <c r="B653" s="230" t="str">
        <f t="shared" si="12"/>
        <v>0303</v>
      </c>
      <c r="C653" s="161" t="s">
        <v>613</v>
      </c>
      <c r="D653" s="144">
        <v>0</v>
      </c>
      <c r="E653" s="144">
        <v>0</v>
      </c>
      <c r="F653" s="144">
        <v>0</v>
      </c>
      <c r="G653" s="144">
        <v>0</v>
      </c>
      <c r="H653" s="144">
        <v>0</v>
      </c>
    </row>
    <row r="654" spans="1:8" ht="15.6" x14ac:dyDescent="0.3">
      <c r="A654" s="144" t="s">
        <v>415</v>
      </c>
      <c r="B654" s="230" t="str">
        <f t="shared" si="12"/>
        <v>0412</v>
      </c>
      <c r="C654" s="161" t="s">
        <v>614</v>
      </c>
      <c r="D654" s="144">
        <v>0</v>
      </c>
      <c r="E654" s="144">
        <v>0</v>
      </c>
      <c r="F654" s="144">
        <v>0</v>
      </c>
      <c r="G654" s="144">
        <v>0</v>
      </c>
      <c r="H654" s="144">
        <v>0</v>
      </c>
    </row>
    <row r="655" spans="1:8" ht="15.6" x14ac:dyDescent="0.3">
      <c r="A655" s="144" t="s">
        <v>417</v>
      </c>
      <c r="B655" s="230" t="str">
        <f t="shared" si="12"/>
        <v>0521</v>
      </c>
      <c r="C655" s="147" t="s">
        <v>615</v>
      </c>
      <c r="D655" s="144">
        <v>0</v>
      </c>
      <c r="E655" s="144">
        <v>0</v>
      </c>
      <c r="F655" s="144">
        <v>0</v>
      </c>
      <c r="G655" s="144">
        <v>0</v>
      </c>
      <c r="H655" s="144">
        <v>0</v>
      </c>
    </row>
    <row r="656" spans="1:8" ht="15.6" x14ac:dyDescent="0.3">
      <c r="A656" s="144" t="s">
        <v>419</v>
      </c>
      <c r="B656" s="230" t="str">
        <f t="shared" si="12"/>
        <v>0603</v>
      </c>
      <c r="C656" s="161" t="s">
        <v>616</v>
      </c>
      <c r="D656" s="144">
        <v>0</v>
      </c>
      <c r="E656" s="144">
        <v>0</v>
      </c>
      <c r="F656" s="144">
        <v>0</v>
      </c>
      <c r="G656" s="144">
        <v>0</v>
      </c>
      <c r="H656" s="144">
        <v>0</v>
      </c>
    </row>
    <row r="657" spans="1:8" ht="15.6" x14ac:dyDescent="0.3">
      <c r="A657" s="144" t="s">
        <v>421</v>
      </c>
      <c r="B657" s="230" t="str">
        <f t="shared" si="12"/>
        <v>0721</v>
      </c>
      <c r="C657" s="147" t="s">
        <v>617</v>
      </c>
      <c r="D657" s="144">
        <v>0</v>
      </c>
      <c r="E657" s="144">
        <v>0</v>
      </c>
      <c r="F657" s="144">
        <v>0</v>
      </c>
      <c r="G657" s="144">
        <v>0</v>
      </c>
      <c r="H657" s="144">
        <v>0</v>
      </c>
    </row>
    <row r="658" spans="1:8" ht="15.6" x14ac:dyDescent="0.3">
      <c r="A658" s="144" t="s">
        <v>423</v>
      </c>
      <c r="B658" s="230" t="str">
        <f t="shared" si="12"/>
        <v>0803</v>
      </c>
      <c r="C658" s="147" t="s">
        <v>618</v>
      </c>
      <c r="D658" s="144">
        <v>0</v>
      </c>
      <c r="E658" s="144">
        <v>0</v>
      </c>
      <c r="F658" s="144">
        <v>0</v>
      </c>
      <c r="G658" s="144">
        <v>0</v>
      </c>
      <c r="H658" s="144">
        <v>0</v>
      </c>
    </row>
    <row r="659" spans="1:8" ht="15.6" x14ac:dyDescent="0.3">
      <c r="A659" s="144" t="s">
        <v>605</v>
      </c>
      <c r="B659" s="230" t="str">
        <f t="shared" si="12"/>
        <v>1012</v>
      </c>
      <c r="C659" s="147" t="s">
        <v>619</v>
      </c>
      <c r="D659" s="144">
        <v>0</v>
      </c>
      <c r="E659" s="144">
        <v>0</v>
      </c>
      <c r="F659" s="144">
        <v>0</v>
      </c>
      <c r="G659" s="144">
        <v>0</v>
      </c>
      <c r="H659" s="144">
        <v>0</v>
      </c>
    </row>
    <row r="660" spans="1:8" ht="15.6" x14ac:dyDescent="0.3">
      <c r="A660" s="144" t="s">
        <v>429</v>
      </c>
      <c r="B660" s="230" t="str">
        <f t="shared" si="12"/>
        <v>1206</v>
      </c>
      <c r="C660" s="161" t="s">
        <v>620</v>
      </c>
      <c r="D660" s="144">
        <v>8014.4500000000007</v>
      </c>
      <c r="E660" s="144">
        <v>0</v>
      </c>
      <c r="F660" s="144">
        <v>8014.4500000000007</v>
      </c>
      <c r="G660" s="144">
        <v>0</v>
      </c>
      <c r="H660" s="144">
        <v>8014.4500000000007</v>
      </c>
    </row>
    <row r="661" spans="1:8" ht="15.6" x14ac:dyDescent="0.3">
      <c r="A661" s="144" t="s">
        <v>432</v>
      </c>
      <c r="B661" s="230" t="str">
        <f t="shared" si="12"/>
        <v>1312</v>
      </c>
      <c r="C661" s="161" t="s">
        <v>621</v>
      </c>
      <c r="D661" s="144">
        <v>0</v>
      </c>
      <c r="E661" s="144">
        <v>0</v>
      </c>
      <c r="F661" s="144">
        <v>0</v>
      </c>
      <c r="G661" s="144">
        <v>0</v>
      </c>
      <c r="H661" s="144">
        <v>0</v>
      </c>
    </row>
    <row r="662" spans="1:8" ht="15.6" x14ac:dyDescent="0.3">
      <c r="A662" s="144" t="s">
        <v>21</v>
      </c>
      <c r="B662" s="230" t="str">
        <f t="shared" si="12"/>
        <v>1524</v>
      </c>
      <c r="C662" s="161" t="s">
        <v>622</v>
      </c>
      <c r="D662" s="144">
        <v>12430</v>
      </c>
      <c r="E662" s="144">
        <v>0</v>
      </c>
      <c r="F662" s="144">
        <v>12430</v>
      </c>
      <c r="G662" s="144">
        <v>0</v>
      </c>
      <c r="H662" s="144">
        <v>12430</v>
      </c>
    </row>
    <row r="663" spans="1:8" ht="15.6" x14ac:dyDescent="0.3">
      <c r="A663" s="144" t="s">
        <v>284</v>
      </c>
      <c r="B663" s="230" t="str">
        <f t="shared" si="12"/>
        <v>1625</v>
      </c>
      <c r="C663" s="147" t="s">
        <v>623</v>
      </c>
      <c r="D663" s="144">
        <v>0</v>
      </c>
      <c r="E663" s="144">
        <v>0</v>
      </c>
      <c r="F663" s="144">
        <v>0</v>
      </c>
      <c r="G663" s="144">
        <v>0</v>
      </c>
      <c r="H663" s="144">
        <v>0</v>
      </c>
    </row>
    <row r="664" spans="1:8" ht="15.6" x14ac:dyDescent="0.3">
      <c r="A664" s="147" t="s">
        <v>436</v>
      </c>
      <c r="B664" s="230" t="str">
        <f t="shared" si="12"/>
        <v>1712</v>
      </c>
      <c r="C664" s="147" t="s">
        <v>624</v>
      </c>
      <c r="D664" s="144">
        <v>0</v>
      </c>
      <c r="E664" s="144">
        <v>0</v>
      </c>
      <c r="F664" s="144">
        <v>0</v>
      </c>
      <c r="G664" s="144">
        <v>0</v>
      </c>
      <c r="H664" s="144">
        <v>0</v>
      </c>
    </row>
    <row r="665" spans="1:8" ht="15.6" x14ac:dyDescent="0.3">
      <c r="A665" s="147" t="s">
        <v>438</v>
      </c>
      <c r="B665" s="230" t="str">
        <f t="shared" si="12"/>
        <v>1841</v>
      </c>
      <c r="C665" s="147" t="s">
        <v>439</v>
      </c>
      <c r="D665" s="144">
        <v>0</v>
      </c>
      <c r="E665" s="144">
        <v>0</v>
      </c>
      <c r="F665" s="144">
        <v>0</v>
      </c>
      <c r="G665" s="144">
        <v>0</v>
      </c>
      <c r="H665" s="144">
        <v>0</v>
      </c>
    </row>
    <row r="666" spans="1:8" ht="15.6" x14ac:dyDescent="0.3">
      <c r="A666" s="144" t="s">
        <v>440</v>
      </c>
      <c r="B666" s="230" t="str">
        <f t="shared" si="12"/>
        <v>2024</v>
      </c>
      <c r="C666" s="147" t="s">
        <v>625</v>
      </c>
      <c r="D666" s="144">
        <v>0</v>
      </c>
      <c r="E666" s="144">
        <v>0</v>
      </c>
      <c r="F666" s="144">
        <v>0</v>
      </c>
      <c r="G666" s="144">
        <v>0</v>
      </c>
      <c r="H666" s="144">
        <v>0</v>
      </c>
    </row>
    <row r="667" spans="1:8" ht="15.6" x14ac:dyDescent="0.3">
      <c r="A667" s="144" t="s">
        <v>442</v>
      </c>
      <c r="B667" s="230" t="str">
        <f t="shared" si="12"/>
        <v>2124</v>
      </c>
      <c r="C667" s="147" t="s">
        <v>626</v>
      </c>
      <c r="D667" s="144">
        <v>0</v>
      </c>
      <c r="E667" s="144">
        <v>0</v>
      </c>
      <c r="F667" s="144">
        <v>0</v>
      </c>
      <c r="G667" s="144">
        <v>0</v>
      </c>
      <c r="H667" s="144">
        <v>0</v>
      </c>
    </row>
    <row r="668" spans="1:8" ht="15.6" x14ac:dyDescent="0.3">
      <c r="A668" s="144" t="s">
        <v>444</v>
      </c>
      <c r="B668" s="230" t="str">
        <f t="shared" si="12"/>
        <v>2225</v>
      </c>
      <c r="C668" s="147" t="s">
        <v>627</v>
      </c>
      <c r="D668" s="144">
        <v>105735.2</v>
      </c>
      <c r="E668" s="144">
        <v>0</v>
      </c>
      <c r="F668" s="144">
        <v>105735.2</v>
      </c>
      <c r="G668" s="144">
        <v>0</v>
      </c>
      <c r="H668" s="144">
        <v>105735.2</v>
      </c>
    </row>
    <row r="669" spans="1:8" ht="15.6" x14ac:dyDescent="0.3">
      <c r="A669" s="144" t="s">
        <v>446</v>
      </c>
      <c r="B669" s="230" t="str">
        <f t="shared" si="12"/>
        <v>2325</v>
      </c>
      <c r="C669" s="147" t="s">
        <v>628</v>
      </c>
      <c r="D669" s="144">
        <v>35443.879999999997</v>
      </c>
      <c r="E669" s="144">
        <v>0</v>
      </c>
      <c r="F669" s="144">
        <v>35443.879999999997</v>
      </c>
      <c r="G669" s="144">
        <v>0</v>
      </c>
      <c r="H669" s="144">
        <v>35443.879999999997</v>
      </c>
    </row>
    <row r="670" spans="1:8" ht="15.6" x14ac:dyDescent="0.3">
      <c r="A670" s="144" t="s">
        <v>448</v>
      </c>
      <c r="B670" s="230" t="str">
        <f t="shared" si="12"/>
        <v>2425</v>
      </c>
      <c r="C670" s="147" t="s">
        <v>629</v>
      </c>
      <c r="D670" s="144">
        <v>0</v>
      </c>
      <c r="E670" s="144">
        <v>0</v>
      </c>
      <c r="F670" s="144">
        <v>0</v>
      </c>
      <c r="G670" s="144">
        <v>0</v>
      </c>
      <c r="H670" s="144">
        <v>0</v>
      </c>
    </row>
    <row r="671" spans="1:8" ht="15.6" x14ac:dyDescent="0.3">
      <c r="A671" s="144" t="s">
        <v>450</v>
      </c>
      <c r="B671" s="230" t="str">
        <f t="shared" si="12"/>
        <v>2504</v>
      </c>
      <c r="C671" s="161" t="s">
        <v>630</v>
      </c>
      <c r="D671" s="144">
        <v>0</v>
      </c>
      <c r="E671" s="144">
        <v>0</v>
      </c>
      <c r="F671" s="144">
        <v>0</v>
      </c>
      <c r="G671" s="144">
        <v>0</v>
      </c>
      <c r="H671" s="144">
        <v>0</v>
      </c>
    </row>
    <row r="672" spans="1:8" ht="15.6" x14ac:dyDescent="0.3">
      <c r="A672" s="144" t="s">
        <v>452</v>
      </c>
      <c r="B672" s="230" t="str">
        <f t="shared" si="12"/>
        <v>2604</v>
      </c>
      <c r="C672" s="161" t="s">
        <v>631</v>
      </c>
      <c r="D672" s="144">
        <v>0</v>
      </c>
      <c r="E672" s="144">
        <v>0</v>
      </c>
      <c r="F672" s="144">
        <v>0</v>
      </c>
      <c r="G672" s="144">
        <v>0</v>
      </c>
      <c r="H672" s="144">
        <v>0</v>
      </c>
    </row>
    <row r="673" spans="1:8" ht="15.6" x14ac:dyDescent="0.3">
      <c r="A673" s="144" t="s">
        <v>454</v>
      </c>
      <c r="B673" s="230" t="str">
        <f t="shared" si="12"/>
        <v>2704</v>
      </c>
      <c r="C673" s="147" t="s">
        <v>632</v>
      </c>
      <c r="D673" s="144">
        <v>0</v>
      </c>
      <c r="E673" s="144">
        <v>0</v>
      </c>
      <c r="F673" s="144">
        <v>0</v>
      </c>
      <c r="G673" s="144">
        <v>0</v>
      </c>
      <c r="H673" s="144">
        <v>0</v>
      </c>
    </row>
    <row r="674" spans="1:8" ht="15.6" x14ac:dyDescent="0.3">
      <c r="A674" s="144" t="s">
        <v>456</v>
      </c>
      <c r="B674" s="230" t="str">
        <f t="shared" si="12"/>
        <v>2824</v>
      </c>
      <c r="C674" s="147" t="s">
        <v>633</v>
      </c>
      <c r="D674" s="144">
        <v>0</v>
      </c>
      <c r="E674" s="144">
        <v>0</v>
      </c>
      <c r="F674" s="144">
        <v>0</v>
      </c>
      <c r="G674" s="144">
        <v>0</v>
      </c>
      <c r="H674" s="144">
        <v>0</v>
      </c>
    </row>
    <row r="675" spans="1:8" ht="15.6" x14ac:dyDescent="0.3">
      <c r="A675" s="144" t="s">
        <v>458</v>
      </c>
      <c r="B675" s="230" t="str">
        <f t="shared" si="12"/>
        <v>2925</v>
      </c>
      <c r="C675" s="161" t="s">
        <v>634</v>
      </c>
      <c r="D675" s="144">
        <v>643.41</v>
      </c>
      <c r="E675" s="144">
        <v>0</v>
      </c>
      <c r="F675" s="144">
        <v>643.41</v>
      </c>
      <c r="G675" s="144">
        <v>0</v>
      </c>
      <c r="H675" s="144">
        <v>643.41</v>
      </c>
    </row>
    <row r="676" spans="1:8" ht="15.6" x14ac:dyDescent="0.3">
      <c r="A676" s="144" t="s">
        <v>460</v>
      </c>
      <c r="B676" s="230" t="str">
        <f t="shared" si="12"/>
        <v>3025</v>
      </c>
      <c r="C676" s="161" t="s">
        <v>635</v>
      </c>
      <c r="D676" s="144">
        <v>33609.340000000004</v>
      </c>
      <c r="E676" s="144">
        <v>0</v>
      </c>
      <c r="F676" s="144">
        <v>33609.340000000004</v>
      </c>
      <c r="G676" s="144">
        <v>0</v>
      </c>
      <c r="H676" s="144">
        <v>33609.340000000004</v>
      </c>
    </row>
    <row r="677" spans="1:8" ht="15.6" x14ac:dyDescent="0.3">
      <c r="A677" s="144" t="s">
        <v>462</v>
      </c>
      <c r="B677" s="230" t="str">
        <f t="shared" si="12"/>
        <v>3225</v>
      </c>
      <c r="C677" s="147" t="s">
        <v>636</v>
      </c>
      <c r="D677" s="144">
        <v>2806.65</v>
      </c>
      <c r="E677" s="144">
        <v>0</v>
      </c>
      <c r="F677" s="144">
        <v>2806.65</v>
      </c>
      <c r="G677" s="144">
        <v>0</v>
      </c>
      <c r="H677" s="144">
        <v>2806.65</v>
      </c>
    </row>
    <row r="678" spans="1:8" ht="15.6" x14ac:dyDescent="0.3">
      <c r="A678" s="144" t="s">
        <v>464</v>
      </c>
      <c r="B678" s="230" t="str">
        <f t="shared" si="12"/>
        <v>3304</v>
      </c>
      <c r="C678" s="161" t="s">
        <v>637</v>
      </c>
      <c r="D678" s="144">
        <v>0</v>
      </c>
      <c r="E678" s="144">
        <v>0</v>
      </c>
      <c r="F678" s="144">
        <v>0</v>
      </c>
      <c r="G678" s="144">
        <v>0</v>
      </c>
      <c r="H678" s="144">
        <v>0</v>
      </c>
    </row>
    <row r="679" spans="1:8" ht="15.6" x14ac:dyDescent="0.3">
      <c r="A679" s="144" t="s">
        <v>466</v>
      </c>
      <c r="B679" s="230" t="str">
        <f t="shared" si="12"/>
        <v>3425</v>
      </c>
      <c r="C679" s="147" t="s">
        <v>638</v>
      </c>
      <c r="D679" s="144">
        <v>136.26</v>
      </c>
      <c r="E679" s="144">
        <v>0</v>
      </c>
      <c r="F679" s="144">
        <v>136.26</v>
      </c>
      <c r="G679" s="144">
        <v>0</v>
      </c>
      <c r="H679" s="144">
        <v>136.26</v>
      </c>
    </row>
    <row r="680" spans="1:8" ht="15.6" x14ac:dyDescent="0.3">
      <c r="A680" s="144" t="s">
        <v>468</v>
      </c>
      <c r="B680" s="230" t="str">
        <f t="shared" si="12"/>
        <v>3525</v>
      </c>
      <c r="C680" s="147" t="s">
        <v>639</v>
      </c>
      <c r="D680" s="144">
        <v>0</v>
      </c>
      <c r="E680" s="144">
        <v>0</v>
      </c>
      <c r="F680" s="144">
        <v>0</v>
      </c>
      <c r="G680" s="144">
        <v>0</v>
      </c>
      <c r="H680" s="144">
        <v>0</v>
      </c>
    </row>
    <row r="681" spans="1:8" ht="15.6" x14ac:dyDescent="0.3">
      <c r="A681" s="144" t="s">
        <v>470</v>
      </c>
      <c r="B681" s="230" t="str">
        <f t="shared" si="12"/>
        <v>3614</v>
      </c>
      <c r="C681" s="147" t="s">
        <v>640</v>
      </c>
      <c r="D681" s="144">
        <v>0</v>
      </c>
      <c r="E681" s="144">
        <v>0</v>
      </c>
      <c r="F681" s="144">
        <v>0</v>
      </c>
      <c r="G681" s="144">
        <v>0</v>
      </c>
      <c r="H681" s="144">
        <v>0</v>
      </c>
    </row>
    <row r="682" spans="1:8" ht="15.6" x14ac:dyDescent="0.3">
      <c r="A682" s="144" t="s">
        <v>472</v>
      </c>
      <c r="B682" s="230" t="str">
        <f t="shared" si="12"/>
        <v>3725</v>
      </c>
      <c r="C682" s="147" t="s">
        <v>641</v>
      </c>
      <c r="D682" s="144">
        <v>0</v>
      </c>
      <c r="E682" s="144">
        <v>0</v>
      </c>
      <c r="F682" s="144">
        <v>0</v>
      </c>
      <c r="G682" s="144">
        <v>0</v>
      </c>
      <c r="H682" s="144">
        <v>0</v>
      </c>
    </row>
    <row r="683" spans="1:8" ht="15.6" x14ac:dyDescent="0.3">
      <c r="A683" s="144" t="s">
        <v>474</v>
      </c>
      <c r="B683" s="230" t="str">
        <f t="shared" si="12"/>
        <v>3813</v>
      </c>
      <c r="C683" s="147" t="s">
        <v>642</v>
      </c>
      <c r="D683" s="144">
        <v>0</v>
      </c>
      <c r="E683" s="144">
        <v>0</v>
      </c>
      <c r="F683" s="144">
        <v>0</v>
      </c>
      <c r="G683" s="144">
        <v>0</v>
      </c>
      <c r="H683" s="144">
        <v>0</v>
      </c>
    </row>
    <row r="684" spans="1:8" ht="15.6" x14ac:dyDescent="0.3">
      <c r="A684" s="144" t="s">
        <v>476</v>
      </c>
      <c r="B684" s="230" t="str">
        <f t="shared" si="12"/>
        <v>3925</v>
      </c>
      <c r="C684" s="147" t="s">
        <v>643</v>
      </c>
      <c r="D684" s="144">
        <v>0</v>
      </c>
      <c r="E684" s="144">
        <v>0</v>
      </c>
      <c r="F684" s="144">
        <v>0</v>
      </c>
      <c r="G684" s="144">
        <v>0</v>
      </c>
      <c r="H684" s="144">
        <v>0</v>
      </c>
    </row>
    <row r="685" spans="1:8" ht="15.6" x14ac:dyDescent="0.3">
      <c r="A685" s="144" t="s">
        <v>478</v>
      </c>
      <c r="B685" s="230" t="str">
        <f t="shared" si="12"/>
        <v>4019</v>
      </c>
      <c r="C685" s="147" t="s">
        <v>644</v>
      </c>
      <c r="D685" s="144">
        <v>6302.54</v>
      </c>
      <c r="E685" s="144">
        <v>0</v>
      </c>
      <c r="F685" s="144">
        <v>6302.54</v>
      </c>
      <c r="G685" s="144">
        <v>0</v>
      </c>
      <c r="H685" s="144">
        <v>6302.54</v>
      </c>
    </row>
    <row r="686" spans="1:8" ht="15.6" x14ac:dyDescent="0.3">
      <c r="A686" s="144" t="s">
        <v>481</v>
      </c>
      <c r="B686" s="230" t="str">
        <f t="shared" si="12"/>
        <v>4125</v>
      </c>
      <c r="C686" s="161" t="s">
        <v>484</v>
      </c>
      <c r="D686" s="144">
        <v>196314.77000000002</v>
      </c>
      <c r="E686" s="144">
        <v>0</v>
      </c>
      <c r="F686" s="144">
        <v>196314.77000000002</v>
      </c>
      <c r="G686" s="144">
        <v>0</v>
      </c>
      <c r="H686" s="144">
        <v>196314.77000000002</v>
      </c>
    </row>
    <row r="687" spans="1:8" ht="15.6" x14ac:dyDescent="0.3">
      <c r="A687" s="144" t="s">
        <v>481</v>
      </c>
      <c r="B687" s="230" t="str">
        <f t="shared" si="12"/>
        <v>4101A</v>
      </c>
      <c r="C687" s="161" t="s">
        <v>645</v>
      </c>
      <c r="D687" s="144">
        <v>0</v>
      </c>
      <c r="E687" s="144">
        <v>0</v>
      </c>
      <c r="F687" s="144">
        <v>0</v>
      </c>
      <c r="G687" s="144">
        <v>0</v>
      </c>
      <c r="H687" s="144">
        <v>0</v>
      </c>
    </row>
    <row r="688" spans="1:8" ht="15.6" x14ac:dyDescent="0.3">
      <c r="A688" s="144" t="s">
        <v>485</v>
      </c>
      <c r="B688" s="230" t="str">
        <f t="shared" si="12"/>
        <v>4212</v>
      </c>
      <c r="C688" s="161" t="s">
        <v>646</v>
      </c>
      <c r="D688" s="144">
        <v>1874.8000000000002</v>
      </c>
      <c r="E688" s="144">
        <v>0</v>
      </c>
      <c r="F688" s="144">
        <v>1874.8000000000002</v>
      </c>
      <c r="G688" s="144">
        <v>0</v>
      </c>
      <c r="H688" s="144">
        <v>1874.8000000000002</v>
      </c>
    </row>
    <row r="689" spans="1:8" ht="15.6" x14ac:dyDescent="0.3">
      <c r="A689" s="144" t="s">
        <v>248</v>
      </c>
      <c r="B689" s="230" t="str">
        <f t="shared" si="12"/>
        <v>4312</v>
      </c>
      <c r="C689" s="161" t="s">
        <v>647</v>
      </c>
      <c r="D689" s="144">
        <v>136089.37</v>
      </c>
      <c r="E689" s="144">
        <v>0</v>
      </c>
      <c r="F689" s="144">
        <v>136089.37</v>
      </c>
      <c r="G689" s="144">
        <v>0</v>
      </c>
      <c r="H689" s="144">
        <v>136089.37</v>
      </c>
    </row>
    <row r="690" spans="1:8" ht="15.6" x14ac:dyDescent="0.3">
      <c r="A690" s="144" t="s">
        <v>248</v>
      </c>
      <c r="B690" s="230" t="str">
        <f t="shared" si="12"/>
        <v>4301A</v>
      </c>
      <c r="C690" s="161" t="s">
        <v>648</v>
      </c>
      <c r="D690" s="144">
        <v>0</v>
      </c>
      <c r="E690" s="144">
        <v>0</v>
      </c>
      <c r="F690" s="144">
        <v>0</v>
      </c>
      <c r="G690" s="144">
        <v>0</v>
      </c>
      <c r="H690" s="144">
        <v>0</v>
      </c>
    </row>
    <row r="691" spans="1:8" ht="15.6" x14ac:dyDescent="0.3">
      <c r="A691" s="144" t="s">
        <v>489</v>
      </c>
      <c r="B691" s="230" t="str">
        <f t="shared" si="12"/>
        <v>4411</v>
      </c>
      <c r="C691" s="161" t="s">
        <v>649</v>
      </c>
      <c r="D691" s="144">
        <v>0</v>
      </c>
      <c r="E691" s="144">
        <v>0</v>
      </c>
      <c r="F691" s="144">
        <v>0</v>
      </c>
      <c r="G691" s="144">
        <v>0</v>
      </c>
      <c r="H691" s="144">
        <v>0</v>
      </c>
    </row>
    <row r="692" spans="1:8" ht="15.6" x14ac:dyDescent="0.3">
      <c r="A692" s="144" t="s">
        <v>491</v>
      </c>
      <c r="B692" s="230" t="str">
        <f t="shared" si="12"/>
        <v>4512</v>
      </c>
      <c r="C692" s="161" t="s">
        <v>650</v>
      </c>
      <c r="D692" s="144">
        <v>0</v>
      </c>
      <c r="E692" s="144">
        <v>0</v>
      </c>
      <c r="F692" s="144">
        <v>0</v>
      </c>
      <c r="G692" s="144">
        <v>0</v>
      </c>
      <c r="H692" s="144">
        <v>0</v>
      </c>
    </row>
    <row r="693" spans="1:8" ht="15.6" x14ac:dyDescent="0.3">
      <c r="A693" s="144" t="s">
        <v>493</v>
      </c>
      <c r="B693" s="230" t="str">
        <f t="shared" si="12"/>
        <v>4619</v>
      </c>
      <c r="C693" s="161" t="s">
        <v>651</v>
      </c>
      <c r="D693" s="144">
        <v>341.66</v>
      </c>
      <c r="E693" s="144">
        <v>0</v>
      </c>
      <c r="F693" s="144">
        <v>341.66</v>
      </c>
      <c r="G693" s="144">
        <v>0</v>
      </c>
      <c r="H693" s="144">
        <v>341.66</v>
      </c>
    </row>
    <row r="694" spans="1:8" ht="15.6" x14ac:dyDescent="0.3">
      <c r="A694" s="144" t="s">
        <v>495</v>
      </c>
      <c r="B694" s="230" t="str">
        <f t="shared" si="12"/>
        <v>4714</v>
      </c>
      <c r="C694" s="161" t="s">
        <v>652</v>
      </c>
      <c r="D694" s="144">
        <v>0</v>
      </c>
      <c r="E694" s="144">
        <v>0</v>
      </c>
      <c r="F694" s="144">
        <v>0</v>
      </c>
      <c r="G694" s="144">
        <v>0</v>
      </c>
      <c r="H694" s="144">
        <v>0</v>
      </c>
    </row>
    <row r="695" spans="1:8" ht="15.6" x14ac:dyDescent="0.3">
      <c r="A695" s="144" t="s">
        <v>497</v>
      </c>
      <c r="B695" s="230" t="str">
        <f t="shared" si="12"/>
        <v>4818</v>
      </c>
      <c r="C695" s="161" t="s">
        <v>653</v>
      </c>
      <c r="D695" s="144">
        <v>15399.820000000002</v>
      </c>
      <c r="E695" s="144">
        <v>0</v>
      </c>
      <c r="F695" s="144">
        <v>15399.820000000002</v>
      </c>
      <c r="G695" s="144">
        <v>0</v>
      </c>
      <c r="H695" s="144">
        <v>15399.820000000002</v>
      </c>
    </row>
    <row r="696" spans="1:8" ht="15.6" x14ac:dyDescent="0.3">
      <c r="A696" s="144" t="s">
        <v>499</v>
      </c>
      <c r="B696" s="230" t="str">
        <f t="shared" si="12"/>
        <v>4925</v>
      </c>
      <c r="C696" s="161" t="s">
        <v>654</v>
      </c>
      <c r="D696" s="144">
        <v>0</v>
      </c>
      <c r="E696" s="144">
        <v>0</v>
      </c>
      <c r="F696" s="144">
        <v>0</v>
      </c>
      <c r="G696" s="144">
        <v>0</v>
      </c>
      <c r="H696" s="144">
        <v>0</v>
      </c>
    </row>
    <row r="697" spans="1:8" ht="15.6" x14ac:dyDescent="0.3">
      <c r="A697" s="144" t="s">
        <v>501</v>
      </c>
      <c r="B697" s="230" t="str">
        <f t="shared" si="12"/>
        <v>5021</v>
      </c>
      <c r="C697" s="161" t="s">
        <v>655</v>
      </c>
      <c r="D697" s="144">
        <v>0</v>
      </c>
      <c r="E697" s="144">
        <v>0</v>
      </c>
      <c r="F697" s="144">
        <v>0</v>
      </c>
      <c r="G697" s="144">
        <v>0</v>
      </c>
      <c r="H697" s="144">
        <v>0</v>
      </c>
    </row>
    <row r="698" spans="1:8" ht="15.6" x14ac:dyDescent="0.3">
      <c r="A698" s="144" t="s">
        <v>503</v>
      </c>
      <c r="B698" s="230" t="str">
        <f t="shared" si="12"/>
        <v>5119</v>
      </c>
      <c r="C698" s="161" t="s">
        <v>656</v>
      </c>
      <c r="D698" s="144">
        <v>81592.33</v>
      </c>
      <c r="E698" s="144">
        <v>0</v>
      </c>
      <c r="F698" s="144">
        <v>81592.33</v>
      </c>
      <c r="G698" s="144">
        <v>0</v>
      </c>
      <c r="H698" s="144">
        <v>81592.33</v>
      </c>
    </row>
    <row r="699" spans="1:8" ht="15.6" x14ac:dyDescent="0.3">
      <c r="A699" s="144" t="s">
        <v>505</v>
      </c>
      <c r="B699" s="230" t="str">
        <f t="shared" si="12"/>
        <v>5221</v>
      </c>
      <c r="C699" s="161" t="s">
        <v>657</v>
      </c>
      <c r="D699" s="144">
        <v>390</v>
      </c>
      <c r="E699" s="144">
        <v>0</v>
      </c>
      <c r="F699" s="144">
        <v>390</v>
      </c>
      <c r="G699" s="144">
        <v>0</v>
      </c>
      <c r="H699" s="144">
        <v>390</v>
      </c>
    </row>
    <row r="700" spans="1:8" ht="15.6" x14ac:dyDescent="0.3">
      <c r="A700" s="144" t="s">
        <v>507</v>
      </c>
      <c r="B700" s="230" t="str">
        <f t="shared" si="12"/>
        <v>5321</v>
      </c>
      <c r="C700" s="161" t="s">
        <v>658</v>
      </c>
      <c r="D700" s="144">
        <v>3849.53</v>
      </c>
      <c r="E700" s="144">
        <v>0</v>
      </c>
      <c r="F700" s="144">
        <v>3849.53</v>
      </c>
      <c r="G700" s="144">
        <v>0</v>
      </c>
      <c r="H700" s="144">
        <v>3849.53</v>
      </c>
    </row>
    <row r="701" spans="1:8" ht="15.6" x14ac:dyDescent="0.3">
      <c r="A701" s="144" t="s">
        <v>270</v>
      </c>
      <c r="B701" s="230" t="str">
        <f t="shared" si="12"/>
        <v>5411</v>
      </c>
      <c r="C701" s="161" t="s">
        <v>659</v>
      </c>
      <c r="D701" s="144">
        <v>0</v>
      </c>
      <c r="E701" s="144">
        <v>0</v>
      </c>
      <c r="F701" s="144">
        <v>0</v>
      </c>
      <c r="G701" s="144">
        <v>0</v>
      </c>
      <c r="H701" s="144">
        <v>0</v>
      </c>
    </row>
    <row r="702" spans="1:8" ht="15.6" x14ac:dyDescent="0.3">
      <c r="A702" s="144" t="s">
        <v>264</v>
      </c>
      <c r="B702" s="230" t="str">
        <f t="shared" si="12"/>
        <v>5522</v>
      </c>
      <c r="C702" s="161" t="s">
        <v>660</v>
      </c>
      <c r="D702" s="144">
        <v>0</v>
      </c>
      <c r="E702" s="144">
        <v>0</v>
      </c>
      <c r="F702" s="144">
        <v>0</v>
      </c>
      <c r="G702" s="144">
        <v>0</v>
      </c>
      <c r="H702" s="144">
        <v>0</v>
      </c>
    </row>
    <row r="703" spans="1:8" ht="15.6" x14ac:dyDescent="0.3">
      <c r="A703" s="144" t="s">
        <v>276</v>
      </c>
      <c r="B703" s="230" t="str">
        <f t="shared" si="12"/>
        <v>5721</v>
      </c>
      <c r="C703" s="161" t="s">
        <v>661</v>
      </c>
      <c r="D703" s="144">
        <v>0</v>
      </c>
      <c r="E703" s="144">
        <v>0</v>
      </c>
      <c r="F703" s="144">
        <v>0</v>
      </c>
      <c r="G703" s="144">
        <v>0</v>
      </c>
      <c r="H703" s="144">
        <v>0</v>
      </c>
    </row>
    <row r="704" spans="1:8" ht="15.6" x14ac:dyDescent="0.3">
      <c r="A704" s="144" t="s">
        <v>512</v>
      </c>
      <c r="B704" s="230" t="str">
        <f t="shared" si="12"/>
        <v>5801A</v>
      </c>
      <c r="C704" s="161" t="s">
        <v>662</v>
      </c>
      <c r="D704" s="144">
        <v>336448.38</v>
      </c>
      <c r="E704" s="144">
        <v>0</v>
      </c>
      <c r="F704" s="144">
        <v>336448.38</v>
      </c>
      <c r="G704" s="144">
        <v>0</v>
      </c>
      <c r="H704" s="144">
        <v>336448.38</v>
      </c>
    </row>
    <row r="705" spans="1:8" ht="15.6" x14ac:dyDescent="0.3">
      <c r="A705" s="144" t="s">
        <v>515</v>
      </c>
      <c r="B705" s="230" t="str">
        <f t="shared" si="12"/>
        <v>5921</v>
      </c>
      <c r="C705" s="161" t="s">
        <v>663</v>
      </c>
      <c r="D705" s="144">
        <v>0</v>
      </c>
      <c r="E705" s="144">
        <v>0</v>
      </c>
      <c r="F705" s="144">
        <v>0</v>
      </c>
      <c r="G705" s="144">
        <v>0</v>
      </c>
      <c r="H705" s="144">
        <v>0</v>
      </c>
    </row>
    <row r="706" spans="1:8" ht="15.6" x14ac:dyDescent="0.3">
      <c r="A706" s="144" t="s">
        <v>274</v>
      </c>
      <c r="B706" s="230" t="str">
        <f t="shared" si="12"/>
        <v>6021</v>
      </c>
      <c r="C706" s="147" t="s">
        <v>664</v>
      </c>
      <c r="D706" s="144">
        <v>0</v>
      </c>
      <c r="E706" s="144">
        <v>0</v>
      </c>
      <c r="F706" s="144">
        <v>0</v>
      </c>
      <c r="G706" s="144">
        <v>0</v>
      </c>
      <c r="H706" s="144">
        <v>0</v>
      </c>
    </row>
    <row r="707" spans="1:8" ht="15.6" x14ac:dyDescent="0.3">
      <c r="A707" s="144" t="s">
        <v>518</v>
      </c>
      <c r="B707" s="230" t="str">
        <f t="shared" si="12"/>
        <v>6121</v>
      </c>
      <c r="C707" s="147" t="s">
        <v>665</v>
      </c>
      <c r="D707" s="144">
        <v>0</v>
      </c>
      <c r="E707" s="144">
        <v>0</v>
      </c>
      <c r="F707" s="144">
        <v>0</v>
      </c>
      <c r="G707" s="144">
        <v>0</v>
      </c>
      <c r="H707" s="144">
        <v>0</v>
      </c>
    </row>
    <row r="708" spans="1:8" ht="15.6" x14ac:dyDescent="0.3">
      <c r="A708" s="144" t="s">
        <v>520</v>
      </c>
      <c r="B708" s="230" t="str">
        <f t="shared" si="12"/>
        <v>6225</v>
      </c>
      <c r="C708" s="161" t="s">
        <v>666</v>
      </c>
      <c r="D708" s="144">
        <v>0</v>
      </c>
      <c r="E708" s="144">
        <v>0</v>
      </c>
      <c r="F708" s="144">
        <v>0</v>
      </c>
      <c r="G708" s="144">
        <v>0</v>
      </c>
      <c r="H708" s="144">
        <v>0</v>
      </c>
    </row>
    <row r="709" spans="1:8" ht="15.6" x14ac:dyDescent="0.3">
      <c r="A709" s="144" t="s">
        <v>522</v>
      </c>
      <c r="B709" s="230" t="str">
        <f t="shared" si="12"/>
        <v>6325</v>
      </c>
      <c r="C709" s="161" t="s">
        <v>667</v>
      </c>
      <c r="D709" s="144">
        <v>0</v>
      </c>
      <c r="E709" s="144">
        <v>0</v>
      </c>
      <c r="F709" s="144">
        <v>0</v>
      </c>
      <c r="G709" s="144">
        <v>0</v>
      </c>
      <c r="H709" s="144">
        <v>0</v>
      </c>
    </row>
    <row r="710" spans="1:8" ht="15.6" x14ac:dyDescent="0.3">
      <c r="A710" s="144" t="s">
        <v>524</v>
      </c>
      <c r="B710" s="230" t="str">
        <f t="shared" si="12"/>
        <v>6408</v>
      </c>
      <c r="C710" s="161" t="s">
        <v>668</v>
      </c>
      <c r="D710" s="144">
        <v>0</v>
      </c>
      <c r="E710" s="144">
        <v>0</v>
      </c>
      <c r="F710" s="144">
        <v>0</v>
      </c>
      <c r="G710" s="144">
        <v>9030.7000000000007</v>
      </c>
      <c r="H710" s="144">
        <v>9030.7000000000007</v>
      </c>
    </row>
    <row r="711" spans="1:8" ht="15.6" x14ac:dyDescent="0.3">
      <c r="A711" s="144" t="s">
        <v>526</v>
      </c>
      <c r="B711" s="230" t="str">
        <f t="shared" si="12"/>
        <v>65</v>
      </c>
      <c r="C711" s="161" t="s">
        <v>669</v>
      </c>
      <c r="D711" s="144">
        <v>0</v>
      </c>
      <c r="E711" s="144">
        <v>0</v>
      </c>
      <c r="F711" s="144">
        <v>0</v>
      </c>
      <c r="G711" s="144">
        <v>0</v>
      </c>
      <c r="H711" s="144">
        <v>0</v>
      </c>
    </row>
    <row r="712" spans="1:8" ht="15.6" x14ac:dyDescent="0.3">
      <c r="A712" s="144" t="s">
        <v>528</v>
      </c>
      <c r="B712" s="230" t="str">
        <f t="shared" si="12"/>
        <v>66</v>
      </c>
      <c r="C712" s="161" t="s">
        <v>670</v>
      </c>
      <c r="D712" s="144">
        <v>0</v>
      </c>
      <c r="E712" s="144">
        <v>0</v>
      </c>
      <c r="F712" s="144">
        <v>0</v>
      </c>
      <c r="G712" s="144">
        <v>0</v>
      </c>
      <c r="H712" s="144">
        <v>0</v>
      </c>
    </row>
    <row r="713" spans="1:8" ht="15.6" x14ac:dyDescent="0.3">
      <c r="A713" s="144" t="s">
        <v>530</v>
      </c>
      <c r="B713" s="230" t="str">
        <f t="shared" si="12"/>
        <v>6711</v>
      </c>
      <c r="C713" s="161" t="s">
        <v>671</v>
      </c>
      <c r="D713" s="144">
        <v>264.63</v>
      </c>
      <c r="E713" s="144">
        <v>0</v>
      </c>
      <c r="F713" s="144">
        <v>264.63</v>
      </c>
      <c r="G713" s="144">
        <v>0</v>
      </c>
      <c r="H713" s="144">
        <v>264.63</v>
      </c>
    </row>
    <row r="714" spans="1:8" ht="15.6" x14ac:dyDescent="0.3">
      <c r="A714" s="144" t="s">
        <v>672</v>
      </c>
      <c r="B714" s="230">
        <f t="shared" si="12"/>
        <v>6825</v>
      </c>
      <c r="C714" s="161">
        <v>6825</v>
      </c>
      <c r="D714" s="144">
        <v>1678.41</v>
      </c>
      <c r="E714" s="144">
        <v>0</v>
      </c>
      <c r="F714" s="144">
        <v>1678.41</v>
      </c>
      <c r="G714" s="144">
        <v>0</v>
      </c>
      <c r="H714" s="144">
        <v>1678.41</v>
      </c>
    </row>
    <row r="715" spans="1:8" ht="15.6" x14ac:dyDescent="0.3">
      <c r="A715" s="144" t="s">
        <v>535</v>
      </c>
      <c r="B715" s="230" t="str">
        <f t="shared" si="12"/>
        <v>7209</v>
      </c>
      <c r="C715" s="161" t="s">
        <v>673</v>
      </c>
      <c r="D715" s="144">
        <v>1917.6</v>
      </c>
      <c r="E715" s="144">
        <v>0</v>
      </c>
      <c r="F715" s="144">
        <v>1917.6</v>
      </c>
      <c r="G715" s="144">
        <v>0</v>
      </c>
      <c r="H715" s="144">
        <v>1917.6</v>
      </c>
    </row>
    <row r="716" spans="1:8" ht="15.6" x14ac:dyDescent="0.3">
      <c r="A716" s="144" t="s">
        <v>347</v>
      </c>
      <c r="B716" s="230" t="str">
        <f t="shared" ref="B716:B740" si="13">C716</f>
        <v>7305</v>
      </c>
      <c r="C716" s="161" t="s">
        <v>674</v>
      </c>
      <c r="D716" s="144">
        <v>0</v>
      </c>
      <c r="E716" s="144">
        <v>0</v>
      </c>
      <c r="F716" s="144">
        <v>0</v>
      </c>
      <c r="G716" s="144">
        <v>0</v>
      </c>
      <c r="H716" s="144">
        <v>0</v>
      </c>
    </row>
    <row r="717" spans="1:8" ht="15.6" x14ac:dyDescent="0.3">
      <c r="A717" s="144" t="s">
        <v>538</v>
      </c>
      <c r="B717" s="230" t="str">
        <f t="shared" si="13"/>
        <v>7405</v>
      </c>
      <c r="C717" s="161" t="s">
        <v>675</v>
      </c>
      <c r="D717" s="144">
        <v>2362.31</v>
      </c>
      <c r="E717" s="144">
        <v>0</v>
      </c>
      <c r="F717" s="144">
        <v>2362.31</v>
      </c>
      <c r="G717" s="144">
        <v>0</v>
      </c>
      <c r="H717" s="144">
        <v>2362.31</v>
      </c>
    </row>
    <row r="718" spans="1:8" ht="15.6" x14ac:dyDescent="0.3">
      <c r="A718" s="144" t="s">
        <v>538</v>
      </c>
      <c r="B718" s="230" t="str">
        <f t="shared" si="13"/>
        <v>7401A</v>
      </c>
      <c r="C718" s="161" t="s">
        <v>676</v>
      </c>
      <c r="D718" s="144">
        <v>0</v>
      </c>
      <c r="E718" s="144">
        <v>0</v>
      </c>
      <c r="F718" s="144">
        <v>0</v>
      </c>
      <c r="G718" s="144">
        <v>0</v>
      </c>
      <c r="H718" s="144">
        <v>0</v>
      </c>
    </row>
    <row r="719" spans="1:8" ht="15.6" x14ac:dyDescent="0.3">
      <c r="A719" s="144" t="s">
        <v>541</v>
      </c>
      <c r="B719" s="230" t="str">
        <f t="shared" si="13"/>
        <v>7511</v>
      </c>
      <c r="C719" s="147" t="s">
        <v>677</v>
      </c>
      <c r="D719" s="144">
        <v>621.63</v>
      </c>
      <c r="E719" s="144">
        <v>0</v>
      </c>
      <c r="F719" s="144">
        <v>621.63</v>
      </c>
      <c r="G719" s="144">
        <v>0</v>
      </c>
      <c r="H719" s="144">
        <v>621.63</v>
      </c>
    </row>
    <row r="720" spans="1:8" ht="15.6" x14ac:dyDescent="0.3">
      <c r="A720" s="144" t="s">
        <v>541</v>
      </c>
      <c r="B720" s="230" t="str">
        <f t="shared" si="13"/>
        <v>7501A</v>
      </c>
      <c r="C720" s="147" t="s">
        <v>678</v>
      </c>
      <c r="D720" s="144">
        <v>0</v>
      </c>
      <c r="E720" s="144">
        <v>0</v>
      </c>
      <c r="F720" s="144">
        <v>0</v>
      </c>
      <c r="G720" s="144">
        <v>0</v>
      </c>
      <c r="H720" s="144">
        <v>0</v>
      </c>
    </row>
    <row r="721" spans="1:8" ht="15.6" x14ac:dyDescent="0.3">
      <c r="A721" s="144" t="s">
        <v>544</v>
      </c>
      <c r="B721" s="230" t="str">
        <f t="shared" si="13"/>
        <v>7913</v>
      </c>
      <c r="C721" s="161" t="s">
        <v>679</v>
      </c>
      <c r="D721" s="144">
        <v>0</v>
      </c>
      <c r="E721" s="144">
        <v>0</v>
      </c>
      <c r="F721" s="144">
        <v>0</v>
      </c>
      <c r="G721" s="144">
        <v>0</v>
      </c>
      <c r="H721" s="144">
        <v>0</v>
      </c>
    </row>
    <row r="722" spans="1:8" ht="15.6" x14ac:dyDescent="0.3">
      <c r="A722" s="144" t="s">
        <v>680</v>
      </c>
      <c r="B722" s="230">
        <f t="shared" si="13"/>
        <v>8025</v>
      </c>
      <c r="C722" s="161">
        <v>8025</v>
      </c>
      <c r="D722" s="144">
        <v>0</v>
      </c>
      <c r="E722" s="144">
        <v>0</v>
      </c>
      <c r="F722" s="144">
        <v>0</v>
      </c>
      <c r="G722" s="144">
        <v>0</v>
      </c>
      <c r="H722" s="144">
        <v>0</v>
      </c>
    </row>
    <row r="723" spans="1:8" ht="15.6" x14ac:dyDescent="0.3">
      <c r="A723" s="144" t="s">
        <v>548</v>
      </c>
      <c r="B723" s="230" t="str">
        <f t="shared" si="13"/>
        <v>8125</v>
      </c>
      <c r="C723" s="161" t="s">
        <v>681</v>
      </c>
      <c r="D723" s="144">
        <v>0</v>
      </c>
      <c r="E723" s="144">
        <v>0</v>
      </c>
      <c r="F723" s="144">
        <v>0</v>
      </c>
      <c r="G723" s="144">
        <v>0</v>
      </c>
      <c r="H723" s="144">
        <v>0</v>
      </c>
    </row>
    <row r="724" spans="1:8" ht="15.6" x14ac:dyDescent="0.3">
      <c r="A724" s="144" t="s">
        <v>553</v>
      </c>
      <c r="B724" s="230" t="str">
        <f t="shared" si="13"/>
        <v>8811</v>
      </c>
      <c r="C724" s="161" t="s">
        <v>682</v>
      </c>
      <c r="D724" s="144">
        <v>0</v>
      </c>
      <c r="E724" s="144">
        <v>0</v>
      </c>
      <c r="F724" s="144">
        <v>0</v>
      </c>
      <c r="G724" s="144">
        <v>0</v>
      </c>
      <c r="H724" s="144">
        <v>0</v>
      </c>
    </row>
    <row r="725" spans="1:8" ht="15.6" x14ac:dyDescent="0.3">
      <c r="A725" s="144" t="s">
        <v>555</v>
      </c>
      <c r="B725" s="230" t="str">
        <f t="shared" si="13"/>
        <v>9025</v>
      </c>
      <c r="C725" s="147" t="s">
        <v>683</v>
      </c>
      <c r="D725" s="144">
        <v>0</v>
      </c>
      <c r="E725" s="144">
        <v>0</v>
      </c>
      <c r="F725" s="144">
        <v>0</v>
      </c>
      <c r="G725" s="144">
        <v>0</v>
      </c>
      <c r="H725" s="144">
        <v>0</v>
      </c>
    </row>
    <row r="726" spans="1:8" ht="15.6" x14ac:dyDescent="0.3">
      <c r="A726" s="144" t="s">
        <v>557</v>
      </c>
      <c r="B726" s="230" t="str">
        <f t="shared" si="13"/>
        <v>9202</v>
      </c>
      <c r="C726" s="147" t="s">
        <v>684</v>
      </c>
      <c r="D726" s="144">
        <v>0</v>
      </c>
      <c r="E726" s="144">
        <v>0</v>
      </c>
      <c r="F726" s="144">
        <v>0</v>
      </c>
      <c r="G726" s="144">
        <v>0</v>
      </c>
      <c r="H726" s="144">
        <v>0</v>
      </c>
    </row>
    <row r="727" spans="1:8" ht="15.6" x14ac:dyDescent="0.3">
      <c r="A727" s="144" t="s">
        <v>559</v>
      </c>
      <c r="B727" s="230" t="str">
        <f t="shared" si="13"/>
        <v>9302</v>
      </c>
      <c r="C727" s="147" t="s">
        <v>685</v>
      </c>
      <c r="D727" s="144">
        <v>0</v>
      </c>
      <c r="E727" s="144">
        <v>0</v>
      </c>
      <c r="F727" s="144">
        <v>0</v>
      </c>
      <c r="G727" s="144">
        <v>0</v>
      </c>
      <c r="H727" s="144">
        <v>0</v>
      </c>
    </row>
    <row r="728" spans="1:8" ht="15.6" x14ac:dyDescent="0.3">
      <c r="A728" s="144" t="s">
        <v>561</v>
      </c>
      <c r="B728" s="230" t="str">
        <f t="shared" si="13"/>
        <v>9425</v>
      </c>
      <c r="C728" s="147" t="s">
        <v>686</v>
      </c>
      <c r="D728" s="144">
        <v>0</v>
      </c>
      <c r="E728" s="144">
        <v>0</v>
      </c>
      <c r="F728" s="144">
        <v>0</v>
      </c>
      <c r="G728" s="144">
        <v>0</v>
      </c>
      <c r="H728" s="144">
        <v>0</v>
      </c>
    </row>
    <row r="729" spans="1:8" ht="15.6" x14ac:dyDescent="0.3">
      <c r="A729" s="144" t="s">
        <v>563</v>
      </c>
      <c r="B729" s="230" t="str">
        <f t="shared" si="13"/>
        <v>9601A</v>
      </c>
      <c r="C729" s="147" t="s">
        <v>687</v>
      </c>
      <c r="D729" s="144">
        <v>0</v>
      </c>
      <c r="E729" s="144">
        <v>0</v>
      </c>
      <c r="F729" s="144">
        <v>0</v>
      </c>
      <c r="G729" s="144">
        <v>0</v>
      </c>
      <c r="H729" s="144">
        <v>0</v>
      </c>
    </row>
    <row r="730" spans="1:8" ht="15.6" x14ac:dyDescent="0.3">
      <c r="A730" s="144" t="s">
        <v>566</v>
      </c>
      <c r="B730" s="230" t="str">
        <f t="shared" si="13"/>
        <v>9701A</v>
      </c>
      <c r="C730" s="147" t="s">
        <v>688</v>
      </c>
      <c r="D730" s="144">
        <v>0</v>
      </c>
      <c r="E730" s="144">
        <v>0</v>
      </c>
      <c r="F730" s="144">
        <v>0</v>
      </c>
      <c r="G730" s="144">
        <v>0</v>
      </c>
      <c r="H730" s="144">
        <v>0</v>
      </c>
    </row>
    <row r="731" spans="1:8" ht="15.6" x14ac:dyDescent="0.3">
      <c r="A731" s="144" t="s">
        <v>566</v>
      </c>
      <c r="B731" s="230" t="str">
        <f t="shared" si="13"/>
        <v>9801A</v>
      </c>
      <c r="C731" s="147" t="s">
        <v>689</v>
      </c>
      <c r="D731" s="144">
        <v>11269720.98</v>
      </c>
      <c r="E731" s="144">
        <v>-430443.94000000134</v>
      </c>
      <c r="F731" s="144">
        <v>10839277.039999999</v>
      </c>
      <c r="G731" s="144">
        <v>0</v>
      </c>
      <c r="H731" s="144">
        <v>10839277.039999999</v>
      </c>
    </row>
    <row r="732" spans="1:8" ht="15.6" x14ac:dyDescent="0.3">
      <c r="A732" s="144" t="s">
        <v>607</v>
      </c>
      <c r="B732" s="230" t="str">
        <f t="shared" si="13"/>
        <v>9818A1</v>
      </c>
      <c r="C732" s="162" t="s">
        <v>608</v>
      </c>
      <c r="D732" s="144"/>
      <c r="E732" s="144">
        <v>0</v>
      </c>
      <c r="F732" s="144">
        <v>0</v>
      </c>
      <c r="G732" s="144">
        <v>0</v>
      </c>
      <c r="H732" s="144">
        <v>0</v>
      </c>
    </row>
    <row r="733" spans="1:8" ht="15.6" x14ac:dyDescent="0.3">
      <c r="A733" s="144" t="s">
        <v>609</v>
      </c>
      <c r="B733" s="230" t="str">
        <f t="shared" si="13"/>
        <v>9818A2</v>
      </c>
      <c r="C733" s="162" t="s">
        <v>610</v>
      </c>
      <c r="D733" s="144"/>
      <c r="E733" s="144">
        <v>0</v>
      </c>
      <c r="F733" s="144">
        <v>0</v>
      </c>
      <c r="G733" s="144">
        <v>0</v>
      </c>
      <c r="H733" s="144">
        <v>0</v>
      </c>
    </row>
    <row r="734" spans="1:8" ht="15.6" x14ac:dyDescent="0.3">
      <c r="A734" s="144" t="s">
        <v>567</v>
      </c>
      <c r="B734" s="230" t="str">
        <f t="shared" si="13"/>
        <v>BB</v>
      </c>
      <c r="C734" s="147" t="s">
        <v>587</v>
      </c>
      <c r="D734" s="144">
        <v>0</v>
      </c>
      <c r="E734" s="144">
        <v>0</v>
      </c>
      <c r="F734" s="144">
        <v>0</v>
      </c>
      <c r="G734" s="144">
        <v>0</v>
      </c>
      <c r="H734" s="144">
        <v>0</v>
      </c>
    </row>
    <row r="735" spans="1:8" ht="15.6" x14ac:dyDescent="0.3">
      <c r="A735" s="144" t="s">
        <v>569</v>
      </c>
      <c r="B735" s="230" t="str">
        <f t="shared" si="13"/>
        <v>AA</v>
      </c>
      <c r="C735" s="225" t="s">
        <v>570</v>
      </c>
      <c r="D735" s="144"/>
      <c r="E735" s="144">
        <v>0</v>
      </c>
      <c r="F735" s="144">
        <v>0</v>
      </c>
      <c r="G735" s="144">
        <v>0</v>
      </c>
      <c r="H735" s="144">
        <v>0</v>
      </c>
    </row>
    <row r="736" spans="1:8" ht="15.6" x14ac:dyDescent="0.3">
      <c r="A736" s="144" t="s">
        <v>571</v>
      </c>
      <c r="B736" s="230">
        <f t="shared" si="13"/>
        <v>0</v>
      </c>
      <c r="C736" s="144"/>
      <c r="D736" s="144"/>
      <c r="E736" s="144">
        <v>0</v>
      </c>
      <c r="F736" s="144">
        <v>0</v>
      </c>
      <c r="G736" s="144">
        <v>0</v>
      </c>
      <c r="H736" s="144">
        <v>0</v>
      </c>
    </row>
    <row r="737" spans="1:8" ht="15.6" x14ac:dyDescent="0.3">
      <c r="A737" s="144" t="s">
        <v>572</v>
      </c>
      <c r="B737" s="230">
        <f t="shared" si="13"/>
        <v>0</v>
      </c>
      <c r="C737" s="144"/>
      <c r="D737" s="144"/>
      <c r="E737" s="144">
        <v>0</v>
      </c>
      <c r="F737" s="144">
        <v>0</v>
      </c>
      <c r="G737" s="144">
        <v>0</v>
      </c>
      <c r="H737" s="144">
        <v>0</v>
      </c>
    </row>
    <row r="738" spans="1:8" ht="15.6" x14ac:dyDescent="0.3">
      <c r="A738" s="144" t="s">
        <v>300</v>
      </c>
      <c r="B738" s="230" t="str">
        <f t="shared" si="13"/>
        <v>QQ</v>
      </c>
      <c r="C738" s="225" t="s">
        <v>573</v>
      </c>
      <c r="D738" s="144"/>
      <c r="E738" s="144">
        <v>0</v>
      </c>
      <c r="F738" s="144">
        <v>0</v>
      </c>
      <c r="G738" s="144">
        <v>0</v>
      </c>
      <c r="H738" s="144">
        <v>0</v>
      </c>
    </row>
    <row r="739" spans="1:8" ht="15.6" x14ac:dyDescent="0.3">
      <c r="A739" s="144" t="s">
        <v>574</v>
      </c>
      <c r="B739" s="230">
        <f t="shared" si="13"/>
        <v>0</v>
      </c>
      <c r="C739" s="144"/>
      <c r="D739" s="144"/>
      <c r="E739" s="144">
        <v>0</v>
      </c>
      <c r="F739" s="144">
        <v>0</v>
      </c>
      <c r="G739" s="144">
        <v>0</v>
      </c>
      <c r="H739" s="144">
        <v>0</v>
      </c>
    </row>
    <row r="740" spans="1:8" ht="15.6" x14ac:dyDescent="0.3">
      <c r="A740" s="144" t="s">
        <v>575</v>
      </c>
      <c r="B740" s="230" t="str">
        <f t="shared" si="13"/>
        <v>RB</v>
      </c>
      <c r="C740" s="225" t="s">
        <v>576</v>
      </c>
      <c r="D740" s="144"/>
      <c r="E740" s="144">
        <v>0</v>
      </c>
      <c r="F740" s="144">
        <v>0</v>
      </c>
      <c r="G740" s="144">
        <v>0</v>
      </c>
      <c r="H740" s="144">
        <v>0</v>
      </c>
    </row>
    <row r="741" spans="1:8" ht="15.6" x14ac:dyDescent="0.3">
      <c r="A741" s="144"/>
      <c r="B741" s="230"/>
      <c r="C741" s="158"/>
      <c r="D741" s="148" t="s">
        <v>577</v>
      </c>
      <c r="E741" s="148" t="s">
        <v>577</v>
      </c>
      <c r="F741" s="148" t="s">
        <v>577</v>
      </c>
      <c r="G741" s="148" t="s">
        <v>577</v>
      </c>
      <c r="H741" s="148" t="s">
        <v>577</v>
      </c>
    </row>
    <row r="742" spans="1:8" ht="15.6" x14ac:dyDescent="0.3">
      <c r="A742" s="144" t="s">
        <v>578</v>
      </c>
      <c r="B742" s="230"/>
      <c r="C742" s="158"/>
      <c r="D742" s="144">
        <v>12256090.43</v>
      </c>
      <c r="E742" s="144">
        <v>-430443.94000000134</v>
      </c>
      <c r="F742" s="144">
        <v>11825646.489999998</v>
      </c>
      <c r="G742" s="144">
        <v>9030.7000000000007</v>
      </c>
      <c r="H742" s="144">
        <v>11834677.189999999</v>
      </c>
    </row>
    <row r="743" spans="1:8" ht="15.6" x14ac:dyDescent="0.3">
      <c r="A743" s="144"/>
      <c r="B743" s="230"/>
      <c r="C743" s="144"/>
      <c r="D743" s="148" t="s">
        <v>397</v>
      </c>
      <c r="E743" s="148" t="s">
        <v>397</v>
      </c>
      <c r="F743" s="148" t="s">
        <v>397</v>
      </c>
      <c r="G743" s="148" t="s">
        <v>397</v>
      </c>
      <c r="H743" s="148" t="s">
        <v>397</v>
      </c>
    </row>
    <row r="744" spans="1:8" ht="15.6" x14ac:dyDescent="0.3">
      <c r="A744" s="144"/>
      <c r="B744" s="230"/>
      <c r="C744" s="144"/>
      <c r="D744" s="144"/>
      <c r="E744" s="144"/>
      <c r="F744" s="144"/>
      <c r="G744" s="144"/>
      <c r="H744" s="144">
        <v>0</v>
      </c>
    </row>
    <row r="745" spans="1:8" ht="15.6" x14ac:dyDescent="0.3">
      <c r="A745" s="144"/>
      <c r="B745" s="230"/>
      <c r="C745" s="144"/>
      <c r="D745" s="144"/>
      <c r="E745" s="144"/>
      <c r="F745" s="144"/>
      <c r="G745" s="144"/>
      <c r="H745" s="144"/>
    </row>
    <row r="746" spans="1:8" ht="15.6" x14ac:dyDescent="0.3">
      <c r="A746" s="144"/>
      <c r="B746" s="230"/>
      <c r="C746" s="144"/>
      <c r="D746" s="144"/>
      <c r="E746" s="144"/>
      <c r="F746" s="144"/>
      <c r="G746" s="144"/>
      <c r="H746" s="144"/>
    </row>
    <row r="747" spans="1:8" ht="15.6" x14ac:dyDescent="0.3">
      <c r="A747" s="144"/>
      <c r="B747" s="230"/>
      <c r="C747" s="144"/>
      <c r="D747" s="144"/>
      <c r="E747" s="144"/>
      <c r="F747" s="144"/>
      <c r="G747" s="144"/>
      <c r="H747" s="144"/>
    </row>
    <row r="748" spans="1:8" ht="15.6" x14ac:dyDescent="0.3">
      <c r="A748" s="144"/>
      <c r="B748" s="230"/>
      <c r="C748" s="144"/>
      <c r="D748" s="144"/>
      <c r="E748" s="144"/>
      <c r="F748" s="144"/>
      <c r="G748" s="144"/>
      <c r="H748" s="144"/>
    </row>
    <row r="749" spans="1:8" ht="15.6" x14ac:dyDescent="0.3">
      <c r="A749" s="144"/>
      <c r="B749" s="230"/>
      <c r="C749" s="144"/>
      <c r="D749" s="144"/>
      <c r="E749" s="144"/>
      <c r="F749" s="144"/>
      <c r="G749" s="144"/>
      <c r="H749" s="144"/>
    </row>
    <row r="750" spans="1:8" ht="15.6" x14ac:dyDescent="0.3">
      <c r="A750" s="144"/>
      <c r="B750" s="230"/>
      <c r="C750" s="144"/>
      <c r="D750" s="144"/>
      <c r="E750" s="144"/>
      <c r="F750" s="144"/>
      <c r="G750" s="144"/>
      <c r="H750" s="144"/>
    </row>
    <row r="751" spans="1:8" ht="15.6" x14ac:dyDescent="0.3">
      <c r="A751" s="144"/>
      <c r="B751" s="230"/>
      <c r="C751" s="144"/>
      <c r="D751" s="144"/>
      <c r="E751" s="144"/>
      <c r="F751" s="144"/>
      <c r="G751" s="144"/>
      <c r="H751" s="144"/>
    </row>
    <row r="752" spans="1:8" ht="15.6" x14ac:dyDescent="0.3">
      <c r="A752" s="144"/>
      <c r="B752" s="230"/>
      <c r="C752" s="144"/>
      <c r="D752" s="144" t="s">
        <v>394</v>
      </c>
      <c r="E752" s="144"/>
      <c r="F752" s="144"/>
      <c r="G752" s="144"/>
      <c r="H752" s="144"/>
    </row>
    <row r="753" spans="1:8" ht="15.6" x14ac:dyDescent="0.3">
      <c r="A753" s="144"/>
      <c r="B753" s="230"/>
      <c r="C753" s="144"/>
      <c r="D753" s="144" t="s">
        <v>580</v>
      </c>
      <c r="E753" s="144"/>
      <c r="F753" s="144"/>
      <c r="G753" s="144"/>
      <c r="H753" s="144"/>
    </row>
    <row r="754" spans="1:8" ht="15.6" x14ac:dyDescent="0.3">
      <c r="A754" s="144" t="s">
        <v>597</v>
      </c>
      <c r="B754" s="230"/>
      <c r="C754" s="144"/>
      <c r="D754" s="144"/>
      <c r="E754" s="149" t="s">
        <v>611</v>
      </c>
      <c r="F754" s="144"/>
      <c r="G754" s="144"/>
      <c r="H754" s="144"/>
    </row>
    <row r="755" spans="1:8" ht="15.6" x14ac:dyDescent="0.3">
      <c r="A755" s="148" t="s">
        <v>397</v>
      </c>
      <c r="B755" s="230"/>
      <c r="C755" s="156" t="s">
        <v>397</v>
      </c>
      <c r="D755" s="156" t="s">
        <v>397</v>
      </c>
      <c r="E755" s="156" t="s">
        <v>397</v>
      </c>
      <c r="F755" s="156" t="s">
        <v>397</v>
      </c>
      <c r="G755" s="156" t="s">
        <v>397</v>
      </c>
      <c r="H755" s="156" t="s">
        <v>397</v>
      </c>
    </row>
    <row r="756" spans="1:8" ht="15.6" x14ac:dyDescent="0.3">
      <c r="A756" s="144" t="s">
        <v>398</v>
      </c>
      <c r="B756" s="230"/>
      <c r="C756" s="158"/>
      <c r="D756" s="146" t="s">
        <v>185</v>
      </c>
      <c r="E756" s="146" t="s">
        <v>185</v>
      </c>
      <c r="F756" s="146" t="s">
        <v>399</v>
      </c>
      <c r="G756" s="146" t="s">
        <v>185</v>
      </c>
      <c r="H756" s="146" t="s">
        <v>400</v>
      </c>
    </row>
    <row r="757" spans="1:8" ht="15.6" x14ac:dyDescent="0.3">
      <c r="A757" s="144"/>
      <c r="B757" s="230"/>
      <c r="C757" s="158"/>
      <c r="D757" s="146" t="s">
        <v>401</v>
      </c>
      <c r="E757" s="146" t="s">
        <v>402</v>
      </c>
      <c r="F757" s="146" t="s">
        <v>402</v>
      </c>
      <c r="G757" s="146" t="s">
        <v>403</v>
      </c>
      <c r="H757" s="146" t="s">
        <v>404</v>
      </c>
    </row>
    <row r="758" spans="1:8" ht="15.6" x14ac:dyDescent="0.3">
      <c r="A758" s="144"/>
      <c r="B758" s="230"/>
      <c r="C758" s="158"/>
      <c r="D758" s="146" t="s">
        <v>405</v>
      </c>
      <c r="E758" s="146" t="s">
        <v>406</v>
      </c>
      <c r="F758" s="144"/>
      <c r="G758" s="146" t="s">
        <v>406</v>
      </c>
      <c r="H758" s="146" t="s">
        <v>581</v>
      </c>
    </row>
    <row r="759" spans="1:8" ht="15.6" x14ac:dyDescent="0.3">
      <c r="A759" s="148" t="s">
        <v>397</v>
      </c>
      <c r="B759" s="230"/>
      <c r="C759" s="156" t="s">
        <v>397</v>
      </c>
      <c r="D759" s="156" t="s">
        <v>397</v>
      </c>
      <c r="E759" s="156" t="s">
        <v>397</v>
      </c>
      <c r="F759" s="156" t="s">
        <v>397</v>
      </c>
      <c r="G759" s="156" t="s">
        <v>397</v>
      </c>
      <c r="H759" s="156" t="s">
        <v>397</v>
      </c>
    </row>
    <row r="760" spans="1:8" ht="15.6" x14ac:dyDescent="0.3">
      <c r="A760" s="144" t="s">
        <v>408</v>
      </c>
      <c r="B760" s="230" t="str">
        <f>C760</f>
        <v>00</v>
      </c>
      <c r="C760" s="224" t="s">
        <v>409</v>
      </c>
      <c r="D760" s="144"/>
      <c r="E760" s="144">
        <v>0</v>
      </c>
      <c r="F760" s="144">
        <v>0</v>
      </c>
      <c r="G760" s="144">
        <v>0</v>
      </c>
      <c r="H760" s="144">
        <v>0</v>
      </c>
    </row>
    <row r="761" spans="1:8" ht="15.6" x14ac:dyDescent="0.3">
      <c r="A761" s="144" t="s">
        <v>410</v>
      </c>
      <c r="B761" s="230" t="str">
        <f t="shared" ref="B761:B824" si="14">C761</f>
        <v>0202</v>
      </c>
      <c r="C761" s="161" t="s">
        <v>612</v>
      </c>
      <c r="D761" s="144">
        <v>0</v>
      </c>
      <c r="E761" s="144">
        <v>0</v>
      </c>
      <c r="F761" s="144">
        <v>0</v>
      </c>
      <c r="G761" s="144">
        <v>0</v>
      </c>
      <c r="H761" s="144">
        <v>0</v>
      </c>
    </row>
    <row r="762" spans="1:8" ht="15.6" x14ac:dyDescent="0.3">
      <c r="A762" s="144" t="s">
        <v>413</v>
      </c>
      <c r="B762" s="230" t="str">
        <f t="shared" si="14"/>
        <v>0303</v>
      </c>
      <c r="C762" s="161" t="s">
        <v>613</v>
      </c>
      <c r="D762" s="144">
        <v>0</v>
      </c>
      <c r="E762" s="144">
        <v>0</v>
      </c>
      <c r="F762" s="144">
        <v>0</v>
      </c>
      <c r="G762" s="144">
        <v>0</v>
      </c>
      <c r="H762" s="144">
        <v>0</v>
      </c>
    </row>
    <row r="763" spans="1:8" ht="15.6" x14ac:dyDescent="0.3">
      <c r="A763" s="144" t="s">
        <v>415</v>
      </c>
      <c r="B763" s="230" t="str">
        <f t="shared" si="14"/>
        <v>0412</v>
      </c>
      <c r="C763" s="161" t="s">
        <v>614</v>
      </c>
      <c r="D763" s="144">
        <v>0</v>
      </c>
      <c r="E763" s="144">
        <v>0</v>
      </c>
      <c r="F763" s="144">
        <v>0</v>
      </c>
      <c r="G763" s="144">
        <v>0</v>
      </c>
      <c r="H763" s="144">
        <v>0</v>
      </c>
    </row>
    <row r="764" spans="1:8" ht="15.6" x14ac:dyDescent="0.3">
      <c r="A764" s="144" t="s">
        <v>417</v>
      </c>
      <c r="B764" s="230" t="str">
        <f t="shared" si="14"/>
        <v>0521</v>
      </c>
      <c r="C764" s="147" t="s">
        <v>615</v>
      </c>
      <c r="D764" s="144">
        <v>0</v>
      </c>
      <c r="E764" s="144">
        <v>0</v>
      </c>
      <c r="F764" s="144">
        <v>0</v>
      </c>
      <c r="G764" s="144">
        <v>0</v>
      </c>
      <c r="H764" s="144">
        <v>0</v>
      </c>
    </row>
    <row r="765" spans="1:8" ht="15.6" x14ac:dyDescent="0.3">
      <c r="A765" s="144" t="s">
        <v>419</v>
      </c>
      <c r="B765" s="230" t="str">
        <f t="shared" si="14"/>
        <v>0603</v>
      </c>
      <c r="C765" s="161" t="s">
        <v>616</v>
      </c>
      <c r="D765" s="144">
        <v>0</v>
      </c>
      <c r="E765" s="144">
        <v>0</v>
      </c>
      <c r="F765" s="144">
        <v>0</v>
      </c>
      <c r="G765" s="144">
        <v>0</v>
      </c>
      <c r="H765" s="144">
        <v>0</v>
      </c>
    </row>
    <row r="766" spans="1:8" ht="15.6" x14ac:dyDescent="0.3">
      <c r="A766" s="144" t="s">
        <v>421</v>
      </c>
      <c r="B766" s="230" t="str">
        <f t="shared" si="14"/>
        <v>0721</v>
      </c>
      <c r="C766" s="147" t="s">
        <v>617</v>
      </c>
      <c r="D766" s="144">
        <v>0</v>
      </c>
      <c r="E766" s="144">
        <v>0</v>
      </c>
      <c r="F766" s="144">
        <v>0</v>
      </c>
      <c r="G766" s="144">
        <v>0</v>
      </c>
      <c r="H766" s="144">
        <v>0</v>
      </c>
    </row>
    <row r="767" spans="1:8" ht="15.6" x14ac:dyDescent="0.3">
      <c r="A767" s="144" t="s">
        <v>423</v>
      </c>
      <c r="B767" s="230" t="str">
        <f t="shared" si="14"/>
        <v>0803</v>
      </c>
      <c r="C767" s="147" t="s">
        <v>618</v>
      </c>
      <c r="D767" s="144">
        <v>0</v>
      </c>
      <c r="E767" s="144">
        <v>0</v>
      </c>
      <c r="F767" s="144">
        <v>0</v>
      </c>
      <c r="G767" s="144">
        <v>0</v>
      </c>
      <c r="H767" s="144">
        <v>0</v>
      </c>
    </row>
    <row r="768" spans="1:8" ht="15.6" x14ac:dyDescent="0.3">
      <c r="A768" s="144" t="s">
        <v>605</v>
      </c>
      <c r="B768" s="230" t="str">
        <f t="shared" si="14"/>
        <v>1012</v>
      </c>
      <c r="C768" s="147" t="s">
        <v>619</v>
      </c>
      <c r="D768" s="144">
        <v>0</v>
      </c>
      <c r="E768" s="144">
        <v>0</v>
      </c>
      <c r="F768" s="144">
        <v>0</v>
      </c>
      <c r="G768" s="144">
        <v>0</v>
      </c>
      <c r="H768" s="144">
        <v>0</v>
      </c>
    </row>
    <row r="769" spans="1:8" ht="15.6" x14ac:dyDescent="0.3">
      <c r="A769" s="144" t="s">
        <v>429</v>
      </c>
      <c r="B769" s="230" t="str">
        <f t="shared" si="14"/>
        <v>1206</v>
      </c>
      <c r="C769" s="161" t="s">
        <v>620</v>
      </c>
      <c r="D769" s="144">
        <v>4204.79</v>
      </c>
      <c r="E769" s="144">
        <v>0</v>
      </c>
      <c r="F769" s="144">
        <v>4204.79</v>
      </c>
      <c r="G769" s="144">
        <v>0</v>
      </c>
      <c r="H769" s="144">
        <v>4204.79</v>
      </c>
    </row>
    <row r="770" spans="1:8" ht="15.6" x14ac:dyDescent="0.3">
      <c r="A770" s="144" t="s">
        <v>432</v>
      </c>
      <c r="B770" s="230" t="str">
        <f t="shared" si="14"/>
        <v>1312</v>
      </c>
      <c r="C770" s="161" t="s">
        <v>621</v>
      </c>
      <c r="D770" s="144">
        <v>0</v>
      </c>
      <c r="E770" s="144">
        <v>0</v>
      </c>
      <c r="F770" s="144">
        <v>0</v>
      </c>
      <c r="G770" s="144">
        <v>0</v>
      </c>
      <c r="H770" s="144">
        <v>0</v>
      </c>
    </row>
    <row r="771" spans="1:8" ht="15.6" x14ac:dyDescent="0.3">
      <c r="A771" s="144" t="s">
        <v>21</v>
      </c>
      <c r="B771" s="230" t="str">
        <f t="shared" si="14"/>
        <v>1524</v>
      </c>
      <c r="C771" s="161" t="s">
        <v>622</v>
      </c>
      <c r="D771" s="144">
        <v>12920</v>
      </c>
      <c r="E771" s="144">
        <v>0</v>
      </c>
      <c r="F771" s="144">
        <v>12920</v>
      </c>
      <c r="G771" s="144">
        <v>0</v>
      </c>
      <c r="H771" s="144">
        <v>12920</v>
      </c>
    </row>
    <row r="772" spans="1:8" ht="15.6" x14ac:dyDescent="0.3">
      <c r="A772" s="144" t="s">
        <v>284</v>
      </c>
      <c r="B772" s="230" t="str">
        <f t="shared" si="14"/>
        <v>1625</v>
      </c>
      <c r="C772" s="147" t="s">
        <v>623</v>
      </c>
      <c r="D772" s="144">
        <v>0</v>
      </c>
      <c r="E772" s="144">
        <v>0</v>
      </c>
      <c r="F772" s="144">
        <v>0</v>
      </c>
      <c r="G772" s="144">
        <v>0</v>
      </c>
      <c r="H772" s="144">
        <v>0</v>
      </c>
    </row>
    <row r="773" spans="1:8" ht="15.6" x14ac:dyDescent="0.3">
      <c r="A773" s="147" t="s">
        <v>436</v>
      </c>
      <c r="B773" s="230" t="str">
        <f t="shared" si="14"/>
        <v>1712</v>
      </c>
      <c r="C773" s="147" t="s">
        <v>624</v>
      </c>
      <c r="D773" s="144">
        <v>0</v>
      </c>
      <c r="E773" s="144">
        <v>0</v>
      </c>
      <c r="F773" s="144">
        <v>0</v>
      </c>
      <c r="G773" s="144">
        <v>0</v>
      </c>
      <c r="H773" s="144">
        <v>0</v>
      </c>
    </row>
    <row r="774" spans="1:8" ht="15.6" x14ac:dyDescent="0.3">
      <c r="A774" s="147" t="s">
        <v>438</v>
      </c>
      <c r="B774" s="230" t="str">
        <f t="shared" si="14"/>
        <v>1841</v>
      </c>
      <c r="C774" s="147" t="s">
        <v>439</v>
      </c>
      <c r="D774" s="144">
        <v>0</v>
      </c>
      <c r="E774" s="144">
        <v>0</v>
      </c>
      <c r="F774" s="144">
        <v>0</v>
      </c>
      <c r="G774" s="144">
        <v>0</v>
      </c>
      <c r="H774" s="144">
        <v>0</v>
      </c>
    </row>
    <row r="775" spans="1:8" ht="15.6" x14ac:dyDescent="0.3">
      <c r="A775" s="144" t="s">
        <v>440</v>
      </c>
      <c r="B775" s="230" t="str">
        <f t="shared" si="14"/>
        <v>2024</v>
      </c>
      <c r="C775" s="147" t="s">
        <v>625</v>
      </c>
      <c r="D775" s="144">
        <v>0</v>
      </c>
      <c r="E775" s="144">
        <v>0</v>
      </c>
      <c r="F775" s="144">
        <v>0</v>
      </c>
      <c r="G775" s="144">
        <v>0</v>
      </c>
      <c r="H775" s="144">
        <v>0</v>
      </c>
    </row>
    <row r="776" spans="1:8" ht="15.6" x14ac:dyDescent="0.3">
      <c r="A776" s="144" t="s">
        <v>442</v>
      </c>
      <c r="B776" s="230" t="str">
        <f t="shared" si="14"/>
        <v>2124</v>
      </c>
      <c r="C776" s="147" t="s">
        <v>626</v>
      </c>
      <c r="D776" s="144">
        <v>0</v>
      </c>
      <c r="E776" s="144">
        <v>0</v>
      </c>
      <c r="F776" s="144">
        <v>0</v>
      </c>
      <c r="G776" s="144">
        <v>0</v>
      </c>
      <c r="H776" s="144">
        <v>0</v>
      </c>
    </row>
    <row r="777" spans="1:8" ht="15.6" x14ac:dyDescent="0.3">
      <c r="A777" s="144" t="s">
        <v>444</v>
      </c>
      <c r="B777" s="230" t="str">
        <f t="shared" si="14"/>
        <v>2225</v>
      </c>
      <c r="C777" s="147" t="s">
        <v>627</v>
      </c>
      <c r="D777" s="144">
        <v>144379.65999999997</v>
      </c>
      <c r="E777" s="144">
        <v>0</v>
      </c>
      <c r="F777" s="144">
        <v>144379.65999999997</v>
      </c>
      <c r="G777" s="144">
        <v>0</v>
      </c>
      <c r="H777" s="144">
        <v>144379.65999999997</v>
      </c>
    </row>
    <row r="778" spans="1:8" ht="15.6" x14ac:dyDescent="0.3">
      <c r="A778" s="144" t="s">
        <v>446</v>
      </c>
      <c r="B778" s="230" t="str">
        <f t="shared" si="14"/>
        <v>2325</v>
      </c>
      <c r="C778" s="147" t="s">
        <v>628</v>
      </c>
      <c r="D778" s="144">
        <v>31644.600000000002</v>
      </c>
      <c r="E778" s="144">
        <v>0</v>
      </c>
      <c r="F778" s="144">
        <v>31644.600000000002</v>
      </c>
      <c r="G778" s="144">
        <v>0</v>
      </c>
      <c r="H778" s="144">
        <v>31644.600000000002</v>
      </c>
    </row>
    <row r="779" spans="1:8" ht="15.6" x14ac:dyDescent="0.3">
      <c r="A779" s="144" t="s">
        <v>448</v>
      </c>
      <c r="B779" s="230" t="str">
        <f t="shared" si="14"/>
        <v>2425</v>
      </c>
      <c r="C779" s="147" t="s">
        <v>629</v>
      </c>
      <c r="D779" s="144">
        <v>0</v>
      </c>
      <c r="E779" s="144">
        <v>0</v>
      </c>
      <c r="F779" s="144">
        <v>0</v>
      </c>
      <c r="G779" s="144">
        <v>0</v>
      </c>
      <c r="H779" s="144">
        <v>0</v>
      </c>
    </row>
    <row r="780" spans="1:8" ht="15.6" x14ac:dyDescent="0.3">
      <c r="A780" s="144" t="s">
        <v>450</v>
      </c>
      <c r="B780" s="230" t="str">
        <f t="shared" si="14"/>
        <v>2504</v>
      </c>
      <c r="C780" s="161" t="s">
        <v>630</v>
      </c>
      <c r="D780" s="144">
        <v>0</v>
      </c>
      <c r="E780" s="144">
        <v>0</v>
      </c>
      <c r="F780" s="144">
        <v>0</v>
      </c>
      <c r="G780" s="144">
        <v>0</v>
      </c>
      <c r="H780" s="144">
        <v>0</v>
      </c>
    </row>
    <row r="781" spans="1:8" ht="15.6" x14ac:dyDescent="0.3">
      <c r="A781" s="144" t="s">
        <v>452</v>
      </c>
      <c r="B781" s="230" t="str">
        <f t="shared" si="14"/>
        <v>2604</v>
      </c>
      <c r="C781" s="161" t="s">
        <v>631</v>
      </c>
      <c r="D781" s="144">
        <v>0</v>
      </c>
      <c r="E781" s="144">
        <v>0</v>
      </c>
      <c r="F781" s="144">
        <v>0</v>
      </c>
      <c r="G781" s="144">
        <v>0</v>
      </c>
      <c r="H781" s="144">
        <v>0</v>
      </c>
    </row>
    <row r="782" spans="1:8" ht="15.6" x14ac:dyDescent="0.3">
      <c r="A782" s="144" t="s">
        <v>454</v>
      </c>
      <c r="B782" s="230" t="str">
        <f t="shared" si="14"/>
        <v>2704</v>
      </c>
      <c r="C782" s="147" t="s">
        <v>632</v>
      </c>
      <c r="D782" s="144">
        <v>0</v>
      </c>
      <c r="E782" s="144">
        <v>0</v>
      </c>
      <c r="F782" s="144">
        <v>0</v>
      </c>
      <c r="G782" s="144">
        <v>0</v>
      </c>
      <c r="H782" s="144">
        <v>0</v>
      </c>
    </row>
    <row r="783" spans="1:8" ht="15.6" x14ac:dyDescent="0.3">
      <c r="A783" s="144" t="s">
        <v>456</v>
      </c>
      <c r="B783" s="230" t="str">
        <f t="shared" si="14"/>
        <v>2824</v>
      </c>
      <c r="C783" s="147" t="s">
        <v>633</v>
      </c>
      <c r="D783" s="144">
        <v>0</v>
      </c>
      <c r="E783" s="144">
        <v>0</v>
      </c>
      <c r="F783" s="144">
        <v>0</v>
      </c>
      <c r="G783" s="144">
        <v>0</v>
      </c>
      <c r="H783" s="144">
        <v>0</v>
      </c>
    </row>
    <row r="784" spans="1:8" ht="15.6" x14ac:dyDescent="0.3">
      <c r="A784" s="144" t="s">
        <v>458</v>
      </c>
      <c r="B784" s="230" t="str">
        <f t="shared" si="14"/>
        <v>2925</v>
      </c>
      <c r="C784" s="161" t="s">
        <v>634</v>
      </c>
      <c r="D784" s="144">
        <v>350.93</v>
      </c>
      <c r="E784" s="144">
        <v>0</v>
      </c>
      <c r="F784" s="144">
        <v>350.93</v>
      </c>
      <c r="G784" s="144">
        <v>0</v>
      </c>
      <c r="H784" s="144">
        <v>350.93</v>
      </c>
    </row>
    <row r="785" spans="1:8" ht="15.6" x14ac:dyDescent="0.3">
      <c r="A785" s="144" t="s">
        <v>460</v>
      </c>
      <c r="B785" s="230" t="str">
        <f t="shared" si="14"/>
        <v>3025</v>
      </c>
      <c r="C785" s="161" t="s">
        <v>635</v>
      </c>
      <c r="D785" s="144">
        <v>10309.07</v>
      </c>
      <c r="E785" s="144">
        <v>0</v>
      </c>
      <c r="F785" s="144">
        <v>10309.07</v>
      </c>
      <c r="G785" s="144">
        <v>0</v>
      </c>
      <c r="H785" s="144">
        <v>10309.07</v>
      </c>
    </row>
    <row r="786" spans="1:8" ht="15.6" x14ac:dyDescent="0.3">
      <c r="A786" s="144" t="s">
        <v>462</v>
      </c>
      <c r="B786" s="230" t="str">
        <f t="shared" si="14"/>
        <v>3225</v>
      </c>
      <c r="C786" s="147" t="s">
        <v>636</v>
      </c>
      <c r="D786" s="144">
        <v>2041.2</v>
      </c>
      <c r="E786" s="144">
        <v>0</v>
      </c>
      <c r="F786" s="144">
        <v>2041.2</v>
      </c>
      <c r="G786" s="144">
        <v>0</v>
      </c>
      <c r="H786" s="144">
        <v>2041.2</v>
      </c>
    </row>
    <row r="787" spans="1:8" ht="15.6" x14ac:dyDescent="0.3">
      <c r="A787" s="144" t="s">
        <v>464</v>
      </c>
      <c r="B787" s="230" t="str">
        <f t="shared" si="14"/>
        <v>3304</v>
      </c>
      <c r="C787" s="161" t="s">
        <v>637</v>
      </c>
      <c r="D787" s="144">
        <v>0</v>
      </c>
      <c r="E787" s="144">
        <v>0</v>
      </c>
      <c r="F787" s="144">
        <v>0</v>
      </c>
      <c r="G787" s="144">
        <v>0</v>
      </c>
      <c r="H787" s="144">
        <v>0</v>
      </c>
    </row>
    <row r="788" spans="1:8" ht="15.6" x14ac:dyDescent="0.3">
      <c r="A788" s="144" t="s">
        <v>466</v>
      </c>
      <c r="B788" s="230" t="str">
        <f t="shared" si="14"/>
        <v>3425</v>
      </c>
      <c r="C788" s="147" t="s">
        <v>638</v>
      </c>
      <c r="D788" s="144">
        <v>197.20999999999998</v>
      </c>
      <c r="E788" s="144">
        <v>0</v>
      </c>
      <c r="F788" s="144">
        <v>197.20999999999998</v>
      </c>
      <c r="G788" s="144">
        <v>0</v>
      </c>
      <c r="H788" s="144">
        <v>197.20999999999998</v>
      </c>
    </row>
    <row r="789" spans="1:8" ht="15.6" x14ac:dyDescent="0.3">
      <c r="A789" s="144" t="s">
        <v>468</v>
      </c>
      <c r="B789" s="230" t="str">
        <f t="shared" si="14"/>
        <v>3525</v>
      </c>
      <c r="C789" s="147" t="s">
        <v>639</v>
      </c>
      <c r="D789" s="144">
        <v>0</v>
      </c>
      <c r="E789" s="144">
        <v>0</v>
      </c>
      <c r="F789" s="144">
        <v>0</v>
      </c>
      <c r="G789" s="144">
        <v>0</v>
      </c>
      <c r="H789" s="144">
        <v>0</v>
      </c>
    </row>
    <row r="790" spans="1:8" ht="15.6" x14ac:dyDescent="0.3">
      <c r="A790" s="144" t="s">
        <v>470</v>
      </c>
      <c r="B790" s="230" t="str">
        <f t="shared" si="14"/>
        <v>3614</v>
      </c>
      <c r="C790" s="147" t="s">
        <v>640</v>
      </c>
      <c r="D790" s="144">
        <v>0</v>
      </c>
      <c r="E790" s="144">
        <v>0</v>
      </c>
      <c r="F790" s="144">
        <v>0</v>
      </c>
      <c r="G790" s="144">
        <v>0</v>
      </c>
      <c r="H790" s="144">
        <v>0</v>
      </c>
    </row>
    <row r="791" spans="1:8" ht="15.6" x14ac:dyDescent="0.3">
      <c r="A791" s="144" t="s">
        <v>472</v>
      </c>
      <c r="B791" s="230" t="str">
        <f t="shared" si="14"/>
        <v>3725</v>
      </c>
      <c r="C791" s="147" t="s">
        <v>641</v>
      </c>
      <c r="D791" s="144">
        <v>0</v>
      </c>
      <c r="E791" s="144">
        <v>0</v>
      </c>
      <c r="F791" s="144">
        <v>0</v>
      </c>
      <c r="G791" s="144">
        <v>0</v>
      </c>
      <c r="H791" s="144">
        <v>0</v>
      </c>
    </row>
    <row r="792" spans="1:8" ht="15.6" x14ac:dyDescent="0.3">
      <c r="A792" s="144" t="s">
        <v>474</v>
      </c>
      <c r="B792" s="230" t="str">
        <f t="shared" si="14"/>
        <v>3813</v>
      </c>
      <c r="C792" s="147" t="s">
        <v>642</v>
      </c>
      <c r="D792" s="144">
        <v>0</v>
      </c>
      <c r="E792" s="144">
        <v>0</v>
      </c>
      <c r="F792" s="144">
        <v>0</v>
      </c>
      <c r="G792" s="144">
        <v>0</v>
      </c>
      <c r="H792" s="144">
        <v>0</v>
      </c>
    </row>
    <row r="793" spans="1:8" ht="15.6" x14ac:dyDescent="0.3">
      <c r="A793" s="144" t="s">
        <v>476</v>
      </c>
      <c r="B793" s="230" t="str">
        <f t="shared" si="14"/>
        <v>3925</v>
      </c>
      <c r="C793" s="147" t="s">
        <v>643</v>
      </c>
      <c r="D793" s="144">
        <v>0</v>
      </c>
      <c r="E793" s="144">
        <v>0</v>
      </c>
      <c r="F793" s="144">
        <v>0</v>
      </c>
      <c r="G793" s="144">
        <v>0</v>
      </c>
      <c r="H793" s="144">
        <v>0</v>
      </c>
    </row>
    <row r="794" spans="1:8" ht="15.6" x14ac:dyDescent="0.3">
      <c r="A794" s="144" t="s">
        <v>478</v>
      </c>
      <c r="B794" s="230" t="str">
        <f t="shared" si="14"/>
        <v>4019</v>
      </c>
      <c r="C794" s="147" t="s">
        <v>644</v>
      </c>
      <c r="D794" s="144">
        <v>538.49</v>
      </c>
      <c r="E794" s="144">
        <v>0</v>
      </c>
      <c r="F794" s="144">
        <v>538.49</v>
      </c>
      <c r="G794" s="144">
        <v>0</v>
      </c>
      <c r="H794" s="144">
        <v>538.49</v>
      </c>
    </row>
    <row r="795" spans="1:8" ht="15.6" x14ac:dyDescent="0.3">
      <c r="A795" s="144" t="s">
        <v>481</v>
      </c>
      <c r="B795" s="230" t="str">
        <f t="shared" si="14"/>
        <v>4125</v>
      </c>
      <c r="C795" s="161" t="s">
        <v>484</v>
      </c>
      <c r="D795" s="144">
        <v>102435.58000000002</v>
      </c>
      <c r="E795" s="144">
        <v>0</v>
      </c>
      <c r="F795" s="144">
        <v>102435.58000000002</v>
      </c>
      <c r="G795" s="144">
        <v>0</v>
      </c>
      <c r="H795" s="144">
        <v>102435.58000000002</v>
      </c>
    </row>
    <row r="796" spans="1:8" ht="15.6" x14ac:dyDescent="0.3">
      <c r="A796" s="144" t="s">
        <v>481</v>
      </c>
      <c r="B796" s="230" t="str">
        <f t="shared" si="14"/>
        <v>4101A</v>
      </c>
      <c r="C796" s="161" t="s">
        <v>645</v>
      </c>
      <c r="D796" s="144">
        <v>0</v>
      </c>
      <c r="E796" s="144">
        <v>0</v>
      </c>
      <c r="F796" s="144">
        <v>0</v>
      </c>
      <c r="G796" s="144">
        <v>0</v>
      </c>
      <c r="H796" s="144">
        <v>0</v>
      </c>
    </row>
    <row r="797" spans="1:8" ht="15.6" x14ac:dyDescent="0.3">
      <c r="A797" s="144" t="s">
        <v>485</v>
      </c>
      <c r="B797" s="230" t="str">
        <f t="shared" si="14"/>
        <v>4212</v>
      </c>
      <c r="C797" s="161" t="s">
        <v>646</v>
      </c>
      <c r="D797" s="144">
        <v>1623.5100000000002</v>
      </c>
      <c r="E797" s="144">
        <v>0</v>
      </c>
      <c r="F797" s="144">
        <v>1623.5100000000002</v>
      </c>
      <c r="G797" s="144">
        <v>0</v>
      </c>
      <c r="H797" s="144">
        <v>1623.5100000000002</v>
      </c>
    </row>
    <row r="798" spans="1:8" ht="15.6" x14ac:dyDescent="0.3">
      <c r="A798" s="144" t="s">
        <v>248</v>
      </c>
      <c r="B798" s="230" t="str">
        <f t="shared" si="14"/>
        <v>4312</v>
      </c>
      <c r="C798" s="161" t="s">
        <v>647</v>
      </c>
      <c r="D798" s="144">
        <v>85153.199999999983</v>
      </c>
      <c r="E798" s="144">
        <v>0</v>
      </c>
      <c r="F798" s="144">
        <v>85153.199999999983</v>
      </c>
      <c r="G798" s="144">
        <v>0</v>
      </c>
      <c r="H798" s="144">
        <v>85153.199999999983</v>
      </c>
    </row>
    <row r="799" spans="1:8" ht="15.6" x14ac:dyDescent="0.3">
      <c r="A799" s="144" t="s">
        <v>248</v>
      </c>
      <c r="B799" s="230" t="str">
        <f t="shared" si="14"/>
        <v>4301A</v>
      </c>
      <c r="C799" s="161" t="s">
        <v>648</v>
      </c>
      <c r="D799" s="144">
        <v>0</v>
      </c>
      <c r="E799" s="144">
        <v>0</v>
      </c>
      <c r="F799" s="144">
        <v>0</v>
      </c>
      <c r="G799" s="144">
        <v>0</v>
      </c>
      <c r="H799" s="144">
        <v>0</v>
      </c>
    </row>
    <row r="800" spans="1:8" ht="15.6" x14ac:dyDescent="0.3">
      <c r="A800" s="144" t="s">
        <v>489</v>
      </c>
      <c r="B800" s="230" t="str">
        <f t="shared" si="14"/>
        <v>4411</v>
      </c>
      <c r="C800" s="161" t="s">
        <v>649</v>
      </c>
      <c r="D800" s="144">
        <v>0</v>
      </c>
      <c r="E800" s="144">
        <v>0</v>
      </c>
      <c r="F800" s="144">
        <v>0</v>
      </c>
      <c r="G800" s="144">
        <v>0</v>
      </c>
      <c r="H800" s="144">
        <v>0</v>
      </c>
    </row>
    <row r="801" spans="1:8" ht="15.6" x14ac:dyDescent="0.3">
      <c r="A801" s="144" t="s">
        <v>491</v>
      </c>
      <c r="B801" s="230" t="str">
        <f t="shared" si="14"/>
        <v>4512</v>
      </c>
      <c r="C801" s="161" t="s">
        <v>650</v>
      </c>
      <c r="D801" s="144">
        <v>0</v>
      </c>
      <c r="E801" s="144">
        <v>0</v>
      </c>
      <c r="F801" s="144">
        <v>0</v>
      </c>
      <c r="G801" s="144">
        <v>0</v>
      </c>
      <c r="H801" s="144">
        <v>0</v>
      </c>
    </row>
    <row r="802" spans="1:8" ht="15.6" x14ac:dyDescent="0.3">
      <c r="A802" s="144" t="s">
        <v>493</v>
      </c>
      <c r="B802" s="230" t="str">
        <f t="shared" si="14"/>
        <v>4619</v>
      </c>
      <c r="C802" s="161" t="s">
        <v>651</v>
      </c>
      <c r="D802" s="144">
        <v>419.26</v>
      </c>
      <c r="E802" s="144">
        <v>0</v>
      </c>
      <c r="F802" s="144">
        <v>419.26</v>
      </c>
      <c r="G802" s="144">
        <v>0</v>
      </c>
      <c r="H802" s="144">
        <v>419.26</v>
      </c>
    </row>
    <row r="803" spans="1:8" ht="15.6" x14ac:dyDescent="0.3">
      <c r="A803" s="144" t="s">
        <v>495</v>
      </c>
      <c r="B803" s="230" t="str">
        <f t="shared" si="14"/>
        <v>4714</v>
      </c>
      <c r="C803" s="161" t="s">
        <v>652</v>
      </c>
      <c r="D803" s="144">
        <v>20.34</v>
      </c>
      <c r="E803" s="144">
        <v>0</v>
      </c>
      <c r="F803" s="144">
        <v>20.34</v>
      </c>
      <c r="G803" s="144">
        <v>0</v>
      </c>
      <c r="H803" s="144">
        <v>20.34</v>
      </c>
    </row>
    <row r="804" spans="1:8" ht="15.6" x14ac:dyDescent="0.3">
      <c r="A804" s="144" t="s">
        <v>497</v>
      </c>
      <c r="B804" s="230" t="str">
        <f t="shared" si="14"/>
        <v>4818</v>
      </c>
      <c r="C804" s="161" t="s">
        <v>653</v>
      </c>
      <c r="D804" s="144">
        <v>9116.33</v>
      </c>
      <c r="E804" s="144">
        <v>0</v>
      </c>
      <c r="F804" s="144">
        <v>9116.33</v>
      </c>
      <c r="G804" s="144">
        <v>0</v>
      </c>
      <c r="H804" s="144">
        <v>9116.33</v>
      </c>
    </row>
    <row r="805" spans="1:8" ht="15.6" x14ac:dyDescent="0.3">
      <c r="A805" s="144" t="s">
        <v>499</v>
      </c>
      <c r="B805" s="230" t="str">
        <f t="shared" si="14"/>
        <v>4925</v>
      </c>
      <c r="C805" s="161" t="s">
        <v>654</v>
      </c>
      <c r="D805" s="144">
        <v>0</v>
      </c>
      <c r="E805" s="144">
        <v>0</v>
      </c>
      <c r="F805" s="144">
        <v>0</v>
      </c>
      <c r="G805" s="144">
        <v>0</v>
      </c>
      <c r="H805" s="144">
        <v>0</v>
      </c>
    </row>
    <row r="806" spans="1:8" ht="15.6" x14ac:dyDescent="0.3">
      <c r="A806" s="144" t="s">
        <v>501</v>
      </c>
      <c r="B806" s="230" t="str">
        <f t="shared" si="14"/>
        <v>5021</v>
      </c>
      <c r="C806" s="161" t="s">
        <v>655</v>
      </c>
      <c r="D806" s="144">
        <v>0</v>
      </c>
      <c r="E806" s="144">
        <v>0</v>
      </c>
      <c r="F806" s="144">
        <v>0</v>
      </c>
      <c r="G806" s="144">
        <v>0</v>
      </c>
      <c r="H806" s="144">
        <v>0</v>
      </c>
    </row>
    <row r="807" spans="1:8" ht="15.6" x14ac:dyDescent="0.3">
      <c r="A807" s="144" t="s">
        <v>503</v>
      </c>
      <c r="B807" s="230" t="str">
        <f t="shared" si="14"/>
        <v>5119</v>
      </c>
      <c r="C807" s="161" t="s">
        <v>656</v>
      </c>
      <c r="D807" s="144">
        <v>51846.3</v>
      </c>
      <c r="E807" s="144">
        <v>0</v>
      </c>
      <c r="F807" s="144">
        <v>51846.3</v>
      </c>
      <c r="G807" s="144">
        <v>0</v>
      </c>
      <c r="H807" s="144">
        <v>51846.3</v>
      </c>
    </row>
    <row r="808" spans="1:8" ht="15.6" x14ac:dyDescent="0.3">
      <c r="A808" s="144" t="s">
        <v>505</v>
      </c>
      <c r="B808" s="230" t="str">
        <f t="shared" si="14"/>
        <v>5221</v>
      </c>
      <c r="C808" s="161" t="s">
        <v>657</v>
      </c>
      <c r="D808" s="144">
        <v>50</v>
      </c>
      <c r="E808" s="144">
        <v>0</v>
      </c>
      <c r="F808" s="144">
        <v>50</v>
      </c>
      <c r="G808" s="144">
        <v>0</v>
      </c>
      <c r="H808" s="144">
        <v>50</v>
      </c>
    </row>
    <row r="809" spans="1:8" ht="15.6" x14ac:dyDescent="0.3">
      <c r="A809" s="144" t="s">
        <v>507</v>
      </c>
      <c r="B809" s="230" t="str">
        <f t="shared" si="14"/>
        <v>5321</v>
      </c>
      <c r="C809" s="161" t="s">
        <v>658</v>
      </c>
      <c r="D809" s="144">
        <v>3066.8599999999997</v>
      </c>
      <c r="E809" s="144">
        <v>0</v>
      </c>
      <c r="F809" s="144">
        <v>3066.8599999999997</v>
      </c>
      <c r="G809" s="144">
        <v>0</v>
      </c>
      <c r="H809" s="144">
        <v>3066.8599999999997</v>
      </c>
    </row>
    <row r="810" spans="1:8" ht="15.6" x14ac:dyDescent="0.3">
      <c r="A810" s="144" t="s">
        <v>270</v>
      </c>
      <c r="B810" s="230" t="str">
        <f t="shared" si="14"/>
        <v>5411</v>
      </c>
      <c r="C810" s="161" t="s">
        <v>659</v>
      </c>
      <c r="D810" s="144">
        <v>0</v>
      </c>
      <c r="E810" s="144">
        <v>0</v>
      </c>
      <c r="F810" s="144">
        <v>0</v>
      </c>
      <c r="G810" s="144">
        <v>0</v>
      </c>
      <c r="H810" s="144">
        <v>0</v>
      </c>
    </row>
    <row r="811" spans="1:8" ht="15.6" x14ac:dyDescent="0.3">
      <c r="A811" s="144" t="s">
        <v>264</v>
      </c>
      <c r="B811" s="230" t="str">
        <f t="shared" si="14"/>
        <v>5522</v>
      </c>
      <c r="C811" s="161" t="s">
        <v>660</v>
      </c>
      <c r="D811" s="144">
        <v>0</v>
      </c>
      <c r="E811" s="144">
        <v>0</v>
      </c>
      <c r="F811" s="144">
        <v>0</v>
      </c>
      <c r="G811" s="144">
        <v>0</v>
      </c>
      <c r="H811" s="144">
        <v>0</v>
      </c>
    </row>
    <row r="812" spans="1:8" ht="15.6" x14ac:dyDescent="0.3">
      <c r="A812" s="144" t="s">
        <v>276</v>
      </c>
      <c r="B812" s="230" t="str">
        <f t="shared" si="14"/>
        <v>5721</v>
      </c>
      <c r="C812" s="161" t="s">
        <v>661</v>
      </c>
      <c r="D812" s="144">
        <v>0</v>
      </c>
      <c r="E812" s="144">
        <v>0</v>
      </c>
      <c r="F812" s="144">
        <v>0</v>
      </c>
      <c r="G812" s="144">
        <v>0</v>
      </c>
      <c r="H812" s="144">
        <v>0</v>
      </c>
    </row>
    <row r="813" spans="1:8" ht="15.6" x14ac:dyDescent="0.3">
      <c r="A813" s="144" t="s">
        <v>512</v>
      </c>
      <c r="B813" s="230" t="str">
        <f t="shared" si="14"/>
        <v>5801A</v>
      </c>
      <c r="C813" s="161" t="s">
        <v>662</v>
      </c>
      <c r="D813" s="144">
        <v>341150.42000000004</v>
      </c>
      <c r="E813" s="144">
        <v>0</v>
      </c>
      <c r="F813" s="144">
        <v>341150.42000000004</v>
      </c>
      <c r="G813" s="144">
        <v>0</v>
      </c>
      <c r="H813" s="144">
        <v>341150.42000000004</v>
      </c>
    </row>
    <row r="814" spans="1:8" ht="15.6" x14ac:dyDescent="0.3">
      <c r="A814" s="144" t="s">
        <v>515</v>
      </c>
      <c r="B814" s="230" t="str">
        <f t="shared" si="14"/>
        <v>5921</v>
      </c>
      <c r="C814" s="161" t="s">
        <v>663</v>
      </c>
      <c r="D814" s="144">
        <v>0</v>
      </c>
      <c r="E814" s="144">
        <v>0</v>
      </c>
      <c r="F814" s="144">
        <v>0</v>
      </c>
      <c r="G814" s="144">
        <v>0</v>
      </c>
      <c r="H814" s="144">
        <v>0</v>
      </c>
    </row>
    <row r="815" spans="1:8" ht="15.6" x14ac:dyDescent="0.3">
      <c r="A815" s="144" t="s">
        <v>274</v>
      </c>
      <c r="B815" s="230" t="str">
        <f t="shared" si="14"/>
        <v>6021</v>
      </c>
      <c r="C815" s="147" t="s">
        <v>664</v>
      </c>
      <c r="D815" s="144">
        <v>0</v>
      </c>
      <c r="E815" s="144">
        <v>0</v>
      </c>
      <c r="F815" s="144">
        <v>0</v>
      </c>
      <c r="G815" s="144">
        <v>0</v>
      </c>
      <c r="H815" s="144">
        <v>0</v>
      </c>
    </row>
    <row r="816" spans="1:8" ht="15.6" x14ac:dyDescent="0.3">
      <c r="A816" s="144" t="s">
        <v>518</v>
      </c>
      <c r="B816" s="230" t="str">
        <f t="shared" si="14"/>
        <v>6121</v>
      </c>
      <c r="C816" s="147" t="s">
        <v>665</v>
      </c>
      <c r="D816" s="144">
        <v>0</v>
      </c>
      <c r="E816" s="144">
        <v>0</v>
      </c>
      <c r="F816" s="144">
        <v>0</v>
      </c>
      <c r="G816" s="144">
        <v>0</v>
      </c>
      <c r="H816" s="144">
        <v>0</v>
      </c>
    </row>
    <row r="817" spans="1:8" ht="15.6" x14ac:dyDescent="0.3">
      <c r="A817" s="144" t="s">
        <v>520</v>
      </c>
      <c r="B817" s="230" t="str">
        <f t="shared" si="14"/>
        <v>6225</v>
      </c>
      <c r="C817" s="161" t="s">
        <v>666</v>
      </c>
      <c r="D817" s="144">
        <v>0</v>
      </c>
      <c r="E817" s="144">
        <v>0</v>
      </c>
      <c r="F817" s="144">
        <v>0</v>
      </c>
      <c r="G817" s="144">
        <v>0</v>
      </c>
      <c r="H817" s="144">
        <v>0</v>
      </c>
    </row>
    <row r="818" spans="1:8" ht="15.6" x14ac:dyDescent="0.3">
      <c r="A818" s="144" t="s">
        <v>522</v>
      </c>
      <c r="B818" s="230" t="str">
        <f t="shared" si="14"/>
        <v>6325</v>
      </c>
      <c r="C818" s="161" t="s">
        <v>667</v>
      </c>
      <c r="D818" s="144">
        <v>0</v>
      </c>
      <c r="E818" s="144">
        <v>0</v>
      </c>
      <c r="F818" s="144">
        <v>0</v>
      </c>
      <c r="G818" s="144">
        <v>0</v>
      </c>
      <c r="H818" s="144">
        <v>0</v>
      </c>
    </row>
    <row r="819" spans="1:8" ht="15.6" x14ac:dyDescent="0.3">
      <c r="A819" s="144" t="s">
        <v>524</v>
      </c>
      <c r="B819" s="230" t="str">
        <f t="shared" si="14"/>
        <v>6408</v>
      </c>
      <c r="C819" s="161" t="s">
        <v>668</v>
      </c>
      <c r="D819" s="144">
        <v>0</v>
      </c>
      <c r="E819" s="144">
        <v>0</v>
      </c>
      <c r="F819" s="144">
        <v>0</v>
      </c>
      <c r="G819" s="144">
        <v>8235.69</v>
      </c>
      <c r="H819" s="144">
        <v>8235.69</v>
      </c>
    </row>
    <row r="820" spans="1:8" ht="15.6" x14ac:dyDescent="0.3">
      <c r="A820" s="144" t="s">
        <v>526</v>
      </c>
      <c r="B820" s="230" t="str">
        <f t="shared" si="14"/>
        <v>65</v>
      </c>
      <c r="C820" s="161" t="s">
        <v>669</v>
      </c>
      <c r="D820" s="144">
        <v>0</v>
      </c>
      <c r="E820" s="144">
        <v>0</v>
      </c>
      <c r="F820" s="144">
        <v>0</v>
      </c>
      <c r="G820" s="144">
        <v>0</v>
      </c>
      <c r="H820" s="144">
        <v>0</v>
      </c>
    </row>
    <row r="821" spans="1:8" ht="15.6" x14ac:dyDescent="0.3">
      <c r="A821" s="144" t="s">
        <v>528</v>
      </c>
      <c r="B821" s="230" t="str">
        <f t="shared" si="14"/>
        <v>66</v>
      </c>
      <c r="C821" s="161" t="s">
        <v>670</v>
      </c>
      <c r="D821" s="144">
        <v>0</v>
      </c>
      <c r="E821" s="144">
        <v>0</v>
      </c>
      <c r="F821" s="144">
        <v>0</v>
      </c>
      <c r="G821" s="144">
        <v>0</v>
      </c>
      <c r="H821" s="144">
        <v>0</v>
      </c>
    </row>
    <row r="822" spans="1:8" ht="15.6" x14ac:dyDescent="0.3">
      <c r="A822" s="144" t="s">
        <v>530</v>
      </c>
      <c r="B822" s="230" t="str">
        <f t="shared" si="14"/>
        <v>6711</v>
      </c>
      <c r="C822" s="161" t="s">
        <v>671</v>
      </c>
      <c r="D822" s="144">
        <v>0</v>
      </c>
      <c r="E822" s="144">
        <v>0</v>
      </c>
      <c r="F822" s="144">
        <v>0</v>
      </c>
      <c r="G822" s="144">
        <v>0</v>
      </c>
      <c r="H822" s="144">
        <v>0</v>
      </c>
    </row>
    <row r="823" spans="1:8" ht="15.6" x14ac:dyDescent="0.3">
      <c r="A823" s="144" t="s">
        <v>672</v>
      </c>
      <c r="B823" s="230">
        <f t="shared" si="14"/>
        <v>6825</v>
      </c>
      <c r="C823" s="161">
        <v>6825</v>
      </c>
      <c r="D823" s="144">
        <v>1244.1500000000003</v>
      </c>
      <c r="E823" s="144">
        <v>0</v>
      </c>
      <c r="F823" s="144">
        <v>1244.1500000000003</v>
      </c>
      <c r="G823" s="144">
        <v>0</v>
      </c>
      <c r="H823" s="144">
        <v>1244.1500000000003</v>
      </c>
    </row>
    <row r="824" spans="1:8" ht="15.6" x14ac:dyDescent="0.3">
      <c r="A824" s="144" t="s">
        <v>535</v>
      </c>
      <c r="B824" s="230" t="str">
        <f t="shared" si="14"/>
        <v>7209</v>
      </c>
      <c r="C824" s="161" t="s">
        <v>673</v>
      </c>
      <c r="D824" s="144">
        <v>858.8</v>
      </c>
      <c r="E824" s="144">
        <v>0</v>
      </c>
      <c r="F824" s="144">
        <v>858.8</v>
      </c>
      <c r="G824" s="144">
        <v>0</v>
      </c>
      <c r="H824" s="144">
        <v>858.8</v>
      </c>
    </row>
    <row r="825" spans="1:8" ht="15.6" x14ac:dyDescent="0.3">
      <c r="A825" s="144" t="s">
        <v>347</v>
      </c>
      <c r="B825" s="230" t="str">
        <f t="shared" ref="B825:B849" si="15">C825</f>
        <v>7305</v>
      </c>
      <c r="C825" s="161" t="s">
        <v>674</v>
      </c>
      <c r="D825" s="144">
        <v>0</v>
      </c>
      <c r="E825" s="144">
        <v>0</v>
      </c>
      <c r="F825" s="144">
        <v>0</v>
      </c>
      <c r="G825" s="144">
        <v>0</v>
      </c>
      <c r="H825" s="144">
        <v>0</v>
      </c>
    </row>
    <row r="826" spans="1:8" ht="15.6" x14ac:dyDescent="0.3">
      <c r="A826" s="144" t="s">
        <v>538</v>
      </c>
      <c r="B826" s="230" t="str">
        <f t="shared" si="15"/>
        <v>7405</v>
      </c>
      <c r="C826" s="161" t="s">
        <v>675</v>
      </c>
      <c r="D826" s="144">
        <v>1460.15</v>
      </c>
      <c r="E826" s="144">
        <v>0</v>
      </c>
      <c r="F826" s="144">
        <v>1460.15</v>
      </c>
      <c r="G826" s="144">
        <v>0</v>
      </c>
      <c r="H826" s="144">
        <v>1460.15</v>
      </c>
    </row>
    <row r="827" spans="1:8" ht="15.6" x14ac:dyDescent="0.3">
      <c r="A827" s="144" t="s">
        <v>538</v>
      </c>
      <c r="B827" s="230" t="str">
        <f t="shared" si="15"/>
        <v>7401A</v>
      </c>
      <c r="C827" s="161" t="s">
        <v>676</v>
      </c>
      <c r="D827" s="144">
        <v>0</v>
      </c>
      <c r="E827" s="144">
        <v>0</v>
      </c>
      <c r="F827" s="144">
        <v>0</v>
      </c>
      <c r="G827" s="144">
        <v>0</v>
      </c>
      <c r="H827" s="144">
        <v>0</v>
      </c>
    </row>
    <row r="828" spans="1:8" ht="15.6" x14ac:dyDescent="0.3">
      <c r="A828" s="144" t="s">
        <v>541</v>
      </c>
      <c r="B828" s="230" t="str">
        <f t="shared" si="15"/>
        <v>7511</v>
      </c>
      <c r="C828" s="147" t="s">
        <v>677</v>
      </c>
      <c r="D828" s="144">
        <v>259.83999999999997</v>
      </c>
      <c r="E828" s="144">
        <v>0</v>
      </c>
      <c r="F828" s="144">
        <v>259.83999999999997</v>
      </c>
      <c r="G828" s="144">
        <v>0</v>
      </c>
      <c r="H828" s="144">
        <v>259.83999999999997</v>
      </c>
    </row>
    <row r="829" spans="1:8" ht="15.6" x14ac:dyDescent="0.3">
      <c r="A829" s="144" t="s">
        <v>541</v>
      </c>
      <c r="B829" s="230" t="str">
        <f t="shared" si="15"/>
        <v>7501A</v>
      </c>
      <c r="C829" s="147" t="s">
        <v>678</v>
      </c>
      <c r="D829" s="144">
        <v>0</v>
      </c>
      <c r="E829" s="144">
        <v>0</v>
      </c>
      <c r="F829" s="144">
        <v>0</v>
      </c>
      <c r="G829" s="144">
        <v>0</v>
      </c>
      <c r="H829" s="144">
        <v>0</v>
      </c>
    </row>
    <row r="830" spans="1:8" ht="15.6" x14ac:dyDescent="0.3">
      <c r="A830" s="144" t="s">
        <v>544</v>
      </c>
      <c r="B830" s="230" t="str">
        <f t="shared" si="15"/>
        <v>7913</v>
      </c>
      <c r="C830" s="161" t="s">
        <v>679</v>
      </c>
      <c r="D830" s="144">
        <v>0</v>
      </c>
      <c r="E830" s="144">
        <v>0</v>
      </c>
      <c r="F830" s="144">
        <v>0</v>
      </c>
      <c r="G830" s="144">
        <v>0</v>
      </c>
      <c r="H830" s="144">
        <v>0</v>
      </c>
    </row>
    <row r="831" spans="1:8" ht="15.6" x14ac:dyDescent="0.3">
      <c r="A831" s="144" t="s">
        <v>680</v>
      </c>
      <c r="B831" s="230">
        <f t="shared" si="15"/>
        <v>8025</v>
      </c>
      <c r="C831" s="161">
        <v>8025</v>
      </c>
      <c r="D831" s="144">
        <v>0</v>
      </c>
      <c r="E831" s="144">
        <v>0</v>
      </c>
      <c r="F831" s="144">
        <v>0</v>
      </c>
      <c r="G831" s="144">
        <v>0</v>
      </c>
      <c r="H831" s="144">
        <v>0</v>
      </c>
    </row>
    <row r="832" spans="1:8" ht="15.6" x14ac:dyDescent="0.3">
      <c r="A832" s="144" t="s">
        <v>548</v>
      </c>
      <c r="B832" s="230" t="str">
        <f t="shared" si="15"/>
        <v>8125</v>
      </c>
      <c r="C832" s="161" t="s">
        <v>681</v>
      </c>
      <c r="D832" s="144">
        <v>0</v>
      </c>
      <c r="E832" s="144">
        <v>0</v>
      </c>
      <c r="F832" s="144">
        <v>0</v>
      </c>
      <c r="G832" s="144">
        <v>0</v>
      </c>
      <c r="H832" s="144">
        <v>0</v>
      </c>
    </row>
    <row r="833" spans="1:8" ht="15.6" x14ac:dyDescent="0.3">
      <c r="A833" s="144" t="s">
        <v>553</v>
      </c>
      <c r="B833" s="230" t="str">
        <f t="shared" si="15"/>
        <v>8811</v>
      </c>
      <c r="C833" s="161" t="s">
        <v>682</v>
      </c>
      <c r="D833" s="144">
        <v>0</v>
      </c>
      <c r="E833" s="144">
        <v>0</v>
      </c>
      <c r="F833" s="144">
        <v>0</v>
      </c>
      <c r="G833" s="144">
        <v>0</v>
      </c>
      <c r="H833" s="144">
        <v>0</v>
      </c>
    </row>
    <row r="834" spans="1:8" ht="15.6" x14ac:dyDescent="0.3">
      <c r="A834" s="144" t="s">
        <v>555</v>
      </c>
      <c r="B834" s="230" t="str">
        <f t="shared" si="15"/>
        <v>9025</v>
      </c>
      <c r="C834" s="147" t="s">
        <v>683</v>
      </c>
      <c r="D834" s="144">
        <v>0</v>
      </c>
      <c r="E834" s="144">
        <v>0</v>
      </c>
      <c r="F834" s="144">
        <v>0</v>
      </c>
      <c r="G834" s="144">
        <v>0</v>
      </c>
      <c r="H834" s="144">
        <v>0</v>
      </c>
    </row>
    <row r="835" spans="1:8" ht="15.6" x14ac:dyDescent="0.3">
      <c r="A835" s="144" t="s">
        <v>557</v>
      </c>
      <c r="B835" s="230" t="str">
        <f t="shared" si="15"/>
        <v>9202</v>
      </c>
      <c r="C835" s="147" t="s">
        <v>684</v>
      </c>
      <c r="D835" s="144">
        <v>0</v>
      </c>
      <c r="E835" s="144">
        <v>0</v>
      </c>
      <c r="F835" s="144">
        <v>0</v>
      </c>
      <c r="G835" s="144">
        <v>0</v>
      </c>
      <c r="H835" s="144">
        <v>0</v>
      </c>
    </row>
    <row r="836" spans="1:8" ht="15.6" x14ac:dyDescent="0.3">
      <c r="A836" s="144" t="s">
        <v>559</v>
      </c>
      <c r="B836" s="230" t="str">
        <f t="shared" si="15"/>
        <v>9302</v>
      </c>
      <c r="C836" s="147" t="s">
        <v>685</v>
      </c>
      <c r="D836" s="144">
        <v>0</v>
      </c>
      <c r="E836" s="144">
        <v>0</v>
      </c>
      <c r="F836" s="144">
        <v>0</v>
      </c>
      <c r="G836" s="144">
        <v>0</v>
      </c>
      <c r="H836" s="144">
        <v>0</v>
      </c>
    </row>
    <row r="837" spans="1:8" ht="15.6" x14ac:dyDescent="0.3">
      <c r="A837" s="144" t="s">
        <v>561</v>
      </c>
      <c r="B837" s="230" t="str">
        <f t="shared" si="15"/>
        <v>9425</v>
      </c>
      <c r="C837" s="147" t="s">
        <v>686</v>
      </c>
      <c r="D837" s="144">
        <v>0</v>
      </c>
      <c r="E837" s="144">
        <v>0</v>
      </c>
      <c r="F837" s="144">
        <v>0</v>
      </c>
      <c r="G837" s="144">
        <v>0</v>
      </c>
      <c r="H837" s="144">
        <v>0</v>
      </c>
    </row>
    <row r="838" spans="1:8" ht="15.6" x14ac:dyDescent="0.3">
      <c r="A838" s="144" t="s">
        <v>563</v>
      </c>
      <c r="B838" s="230" t="str">
        <f t="shared" si="15"/>
        <v>9601A</v>
      </c>
      <c r="C838" s="147" t="s">
        <v>687</v>
      </c>
      <c r="D838" s="144">
        <v>0</v>
      </c>
      <c r="E838" s="144">
        <v>0</v>
      </c>
      <c r="F838" s="144">
        <v>0</v>
      </c>
      <c r="G838" s="144">
        <v>0</v>
      </c>
      <c r="H838" s="144">
        <v>0</v>
      </c>
    </row>
    <row r="839" spans="1:8" ht="15.6" x14ac:dyDescent="0.3">
      <c r="A839" s="144" t="s">
        <v>566</v>
      </c>
      <c r="B839" s="230" t="str">
        <f t="shared" si="15"/>
        <v>9701A</v>
      </c>
      <c r="C839" s="147" t="s">
        <v>688</v>
      </c>
      <c r="D839" s="144">
        <v>0</v>
      </c>
      <c r="E839" s="144">
        <v>0</v>
      </c>
      <c r="F839" s="144">
        <v>0</v>
      </c>
      <c r="G839" s="144">
        <v>0</v>
      </c>
      <c r="H839" s="144">
        <v>0</v>
      </c>
    </row>
    <row r="840" spans="1:8" ht="15.6" x14ac:dyDescent="0.3">
      <c r="A840" s="144" t="s">
        <v>566</v>
      </c>
      <c r="B840" s="230" t="str">
        <f t="shared" si="15"/>
        <v>9801A</v>
      </c>
      <c r="C840" s="147" t="s">
        <v>689</v>
      </c>
      <c r="D840" s="144">
        <v>10634856.710000001</v>
      </c>
      <c r="E840" s="144">
        <v>634864.26999999955</v>
      </c>
      <c r="F840" s="144">
        <v>11269720.98</v>
      </c>
      <c r="G840" s="144">
        <v>0</v>
      </c>
      <c r="H840" s="144">
        <v>11269720.98</v>
      </c>
    </row>
    <row r="841" spans="1:8" ht="15.6" x14ac:dyDescent="0.3">
      <c r="A841" s="144" t="s">
        <v>607</v>
      </c>
      <c r="B841" s="230" t="str">
        <f t="shared" si="15"/>
        <v>9818A1</v>
      </c>
      <c r="C841" s="162" t="s">
        <v>608</v>
      </c>
      <c r="D841" s="144"/>
      <c r="E841" s="144">
        <v>0</v>
      </c>
      <c r="F841" s="144">
        <v>0</v>
      </c>
      <c r="G841" s="144">
        <v>0</v>
      </c>
      <c r="H841" s="144">
        <v>0</v>
      </c>
    </row>
    <row r="842" spans="1:8" ht="15.6" x14ac:dyDescent="0.3">
      <c r="A842" s="144" t="s">
        <v>609</v>
      </c>
      <c r="B842" s="230" t="str">
        <f t="shared" si="15"/>
        <v>9818A2</v>
      </c>
      <c r="C842" s="162" t="s">
        <v>610</v>
      </c>
      <c r="D842" s="144"/>
      <c r="E842" s="144">
        <v>0</v>
      </c>
      <c r="F842" s="144">
        <v>0</v>
      </c>
      <c r="G842" s="144">
        <v>0</v>
      </c>
      <c r="H842" s="144">
        <v>0</v>
      </c>
    </row>
    <row r="843" spans="1:8" ht="15.6" x14ac:dyDescent="0.3">
      <c r="A843" s="144" t="s">
        <v>567</v>
      </c>
      <c r="B843" s="230" t="str">
        <f t="shared" si="15"/>
        <v>BB</v>
      </c>
      <c r="C843" s="147" t="s">
        <v>587</v>
      </c>
      <c r="D843" s="144">
        <v>0</v>
      </c>
      <c r="E843" s="144">
        <v>0</v>
      </c>
      <c r="F843" s="144">
        <v>0</v>
      </c>
      <c r="G843" s="144">
        <v>0</v>
      </c>
      <c r="H843" s="144">
        <v>0</v>
      </c>
    </row>
    <row r="844" spans="1:8" ht="15.6" x14ac:dyDescent="0.3">
      <c r="A844" s="144" t="s">
        <v>569</v>
      </c>
      <c r="B844" s="230" t="str">
        <f t="shared" si="15"/>
        <v>AA</v>
      </c>
      <c r="C844" s="225" t="s">
        <v>570</v>
      </c>
      <c r="D844" s="144"/>
      <c r="E844" s="144">
        <v>0</v>
      </c>
      <c r="F844" s="144">
        <v>0</v>
      </c>
      <c r="G844" s="144">
        <v>0</v>
      </c>
      <c r="H844" s="144">
        <v>0</v>
      </c>
    </row>
    <row r="845" spans="1:8" ht="15.6" x14ac:dyDescent="0.3">
      <c r="A845" s="144" t="s">
        <v>571</v>
      </c>
      <c r="B845" s="230">
        <f t="shared" si="15"/>
        <v>0</v>
      </c>
      <c r="C845" s="144"/>
      <c r="D845" s="144"/>
      <c r="E845" s="144">
        <v>0</v>
      </c>
      <c r="F845" s="144">
        <v>0</v>
      </c>
      <c r="G845" s="144">
        <v>0</v>
      </c>
      <c r="H845" s="144">
        <v>0</v>
      </c>
    </row>
    <row r="846" spans="1:8" ht="15.6" x14ac:dyDescent="0.3">
      <c r="A846" s="144" t="s">
        <v>572</v>
      </c>
      <c r="B846" s="230">
        <f t="shared" si="15"/>
        <v>0</v>
      </c>
      <c r="C846" s="144"/>
      <c r="D846" s="144"/>
      <c r="E846" s="144">
        <v>0</v>
      </c>
      <c r="F846" s="144">
        <v>0</v>
      </c>
      <c r="G846" s="144">
        <v>0</v>
      </c>
      <c r="H846" s="144">
        <v>0</v>
      </c>
    </row>
    <row r="847" spans="1:8" ht="15.6" x14ac:dyDescent="0.3">
      <c r="A847" s="144" t="s">
        <v>300</v>
      </c>
      <c r="B847" s="230" t="str">
        <f t="shared" si="15"/>
        <v>QQ</v>
      </c>
      <c r="C847" s="225" t="s">
        <v>573</v>
      </c>
      <c r="D847" s="144"/>
      <c r="E847" s="144">
        <v>0</v>
      </c>
      <c r="F847" s="144">
        <v>0</v>
      </c>
      <c r="G847" s="144">
        <v>0</v>
      </c>
      <c r="H847" s="144">
        <v>0</v>
      </c>
    </row>
    <row r="848" spans="1:8" ht="15.6" x14ac:dyDescent="0.3">
      <c r="A848" s="144" t="s">
        <v>574</v>
      </c>
      <c r="B848" s="230">
        <f t="shared" si="15"/>
        <v>0</v>
      </c>
      <c r="C848" s="144"/>
      <c r="D848" s="144"/>
      <c r="E848" s="144">
        <v>0</v>
      </c>
      <c r="F848" s="144">
        <v>0</v>
      </c>
      <c r="G848" s="144">
        <v>0</v>
      </c>
      <c r="H848" s="144">
        <v>0</v>
      </c>
    </row>
    <row r="849" spans="1:8" ht="15.6" x14ac:dyDescent="0.3">
      <c r="A849" s="144" t="s">
        <v>575</v>
      </c>
      <c r="B849" s="230" t="str">
        <f t="shared" si="15"/>
        <v>RB</v>
      </c>
      <c r="C849" s="225" t="s">
        <v>576</v>
      </c>
      <c r="D849" s="144"/>
      <c r="E849" s="144">
        <v>0</v>
      </c>
      <c r="F849" s="144">
        <v>0</v>
      </c>
      <c r="G849" s="144">
        <v>0</v>
      </c>
      <c r="H849" s="144">
        <v>0</v>
      </c>
    </row>
    <row r="850" spans="1:8" ht="15.6" x14ac:dyDescent="0.3">
      <c r="A850" s="144"/>
      <c r="B850" s="230"/>
      <c r="C850" s="158"/>
      <c r="D850" s="148" t="s">
        <v>577</v>
      </c>
      <c r="E850" s="148" t="s">
        <v>577</v>
      </c>
      <c r="F850" s="148" t="s">
        <v>577</v>
      </c>
      <c r="G850" s="148" t="s">
        <v>577</v>
      </c>
      <c r="H850" s="148" t="s">
        <v>577</v>
      </c>
    </row>
    <row r="851" spans="1:8" ht="15.6" x14ac:dyDescent="0.3">
      <c r="A851" s="144" t="s">
        <v>578</v>
      </c>
      <c r="B851" s="230"/>
      <c r="C851" s="158"/>
      <c r="D851" s="144">
        <v>11440147.4</v>
      </c>
      <c r="E851" s="144">
        <v>634864.26999999955</v>
      </c>
      <c r="F851" s="144">
        <v>12075011.67</v>
      </c>
      <c r="G851" s="144">
        <v>8235.69</v>
      </c>
      <c r="H851" s="144">
        <v>12083247.360000001</v>
      </c>
    </row>
    <row r="852" spans="1:8" ht="15.6" x14ac:dyDescent="0.3">
      <c r="A852" s="144"/>
      <c r="B852" s="230"/>
      <c r="C852" s="144"/>
      <c r="D852" s="148" t="s">
        <v>397</v>
      </c>
      <c r="E852" s="148" t="s">
        <v>397</v>
      </c>
      <c r="F852" s="148" t="s">
        <v>397</v>
      </c>
      <c r="G852" s="148" t="s">
        <v>397</v>
      </c>
      <c r="H852" s="148" t="s">
        <v>397</v>
      </c>
    </row>
    <row r="853" spans="1:8" ht="15.6" x14ac:dyDescent="0.3">
      <c r="A853" s="144"/>
      <c r="B853" s="230"/>
      <c r="C853" s="144"/>
      <c r="D853" s="144"/>
      <c r="E853" s="144"/>
      <c r="F853" s="144"/>
      <c r="G853" s="144"/>
      <c r="H853" s="144">
        <v>0</v>
      </c>
    </row>
    <row r="854" spans="1:8" ht="15.6" x14ac:dyDescent="0.3">
      <c r="A854" s="144"/>
      <c r="B854" s="230"/>
      <c r="C854" s="144"/>
      <c r="D854" s="144"/>
      <c r="E854" s="144"/>
      <c r="F854" s="144"/>
      <c r="G854" s="144"/>
      <c r="H854" s="144"/>
    </row>
    <row r="855" spans="1:8" ht="15.6" x14ac:dyDescent="0.3">
      <c r="A855" s="144"/>
      <c r="B855" s="230"/>
      <c r="C855" s="144"/>
      <c r="D855" s="144"/>
      <c r="E855" s="144"/>
      <c r="F855" s="144"/>
      <c r="G855" s="144"/>
      <c r="H855" s="144"/>
    </row>
    <row r="856" spans="1:8" ht="15.6" x14ac:dyDescent="0.3">
      <c r="A856" s="144"/>
      <c r="B856" s="230"/>
      <c r="C856" s="144"/>
      <c r="D856" s="144"/>
      <c r="E856" s="144"/>
      <c r="F856" s="144"/>
      <c r="G856" s="144"/>
      <c r="H856" s="144"/>
    </row>
    <row r="857" spans="1:8" ht="15.6" x14ac:dyDescent="0.3">
      <c r="A857" s="144"/>
      <c r="B857" s="230"/>
      <c r="C857" s="144"/>
      <c r="D857" s="144"/>
      <c r="E857" s="144"/>
      <c r="F857" s="144"/>
      <c r="G857" s="144"/>
      <c r="H857" s="144"/>
    </row>
    <row r="858" spans="1:8" ht="15.6" x14ac:dyDescent="0.3">
      <c r="A858" s="144"/>
      <c r="B858" s="230"/>
      <c r="C858" s="144"/>
      <c r="D858" s="144"/>
      <c r="E858" s="144"/>
      <c r="F858" s="144"/>
      <c r="G858" s="144"/>
      <c r="H858" s="144"/>
    </row>
    <row r="859" spans="1:8" ht="15.6" x14ac:dyDescent="0.3">
      <c r="A859" s="144"/>
      <c r="B859" s="230"/>
      <c r="C859" s="144"/>
      <c r="D859" s="144"/>
      <c r="E859" s="144"/>
      <c r="F859" s="144"/>
      <c r="G859" s="144"/>
      <c r="H859" s="144"/>
    </row>
    <row r="860" spans="1:8" ht="15.6" x14ac:dyDescent="0.3">
      <c r="A860" s="144"/>
      <c r="B860" s="230"/>
      <c r="C860" s="144"/>
      <c r="D860" s="144"/>
      <c r="E860" s="144"/>
      <c r="F860" s="144"/>
      <c r="G860" s="144"/>
      <c r="H860" s="144"/>
    </row>
    <row r="861" spans="1:8" ht="15.6" x14ac:dyDescent="0.3">
      <c r="A861" s="144"/>
      <c r="B861" s="230"/>
      <c r="C861" s="144"/>
      <c r="D861" s="144"/>
      <c r="E861" s="144"/>
      <c r="F861" s="144"/>
      <c r="G861" s="144"/>
      <c r="H861" s="144"/>
    </row>
    <row r="862" spans="1:8" ht="15.6" x14ac:dyDescent="0.3">
      <c r="A862" s="144"/>
      <c r="B862" s="230"/>
      <c r="C862" s="144"/>
      <c r="D862" s="144" t="s">
        <v>394</v>
      </c>
      <c r="E862" s="144"/>
      <c r="F862" s="144"/>
      <c r="G862" s="144"/>
      <c r="H862" s="144"/>
    </row>
    <row r="863" spans="1:8" ht="15.6" x14ac:dyDescent="0.3">
      <c r="A863" s="144"/>
      <c r="B863" s="230"/>
      <c r="C863" s="144"/>
      <c r="D863" s="144" t="s">
        <v>582</v>
      </c>
      <c r="E863" s="144"/>
      <c r="F863" s="144"/>
      <c r="G863" s="144"/>
      <c r="H863" s="144"/>
    </row>
    <row r="864" spans="1:8" ht="15.6" x14ac:dyDescent="0.3">
      <c r="A864" s="144" t="s">
        <v>598</v>
      </c>
      <c r="B864" s="230"/>
      <c r="C864" s="144"/>
      <c r="D864" s="144"/>
      <c r="E864" s="149" t="s">
        <v>611</v>
      </c>
      <c r="F864" s="144"/>
      <c r="G864" s="144"/>
      <c r="H864" s="144"/>
    </row>
    <row r="865" spans="1:8" ht="15.6" x14ac:dyDescent="0.3">
      <c r="A865" s="148" t="s">
        <v>397</v>
      </c>
      <c r="B865" s="230"/>
      <c r="C865" s="156" t="s">
        <v>397</v>
      </c>
      <c r="D865" s="156" t="s">
        <v>397</v>
      </c>
      <c r="E865" s="156" t="s">
        <v>397</v>
      </c>
      <c r="F865" s="156" t="s">
        <v>397</v>
      </c>
      <c r="G865" s="156" t="s">
        <v>397</v>
      </c>
      <c r="H865" s="156" t="s">
        <v>397</v>
      </c>
    </row>
    <row r="866" spans="1:8" ht="15.6" x14ac:dyDescent="0.3">
      <c r="A866" s="144" t="s">
        <v>398</v>
      </c>
      <c r="B866" s="230"/>
      <c r="C866" s="158"/>
      <c r="D866" s="146" t="s">
        <v>185</v>
      </c>
      <c r="E866" s="146" t="s">
        <v>185</v>
      </c>
      <c r="F866" s="146" t="s">
        <v>399</v>
      </c>
      <c r="G866" s="146" t="s">
        <v>185</v>
      </c>
      <c r="H866" s="146" t="s">
        <v>400</v>
      </c>
    </row>
    <row r="867" spans="1:8" ht="15.6" x14ac:dyDescent="0.3">
      <c r="A867" s="144"/>
      <c r="B867" s="230"/>
      <c r="C867" s="158"/>
      <c r="D867" s="146" t="s">
        <v>401</v>
      </c>
      <c r="E867" s="146" t="s">
        <v>402</v>
      </c>
      <c r="F867" s="146" t="s">
        <v>402</v>
      </c>
      <c r="G867" s="146" t="s">
        <v>403</v>
      </c>
      <c r="H867" s="146" t="s">
        <v>404</v>
      </c>
    </row>
    <row r="868" spans="1:8" ht="15.6" x14ac:dyDescent="0.3">
      <c r="A868" s="144"/>
      <c r="B868" s="230"/>
      <c r="C868" s="158"/>
      <c r="D868" s="146" t="s">
        <v>405</v>
      </c>
      <c r="E868" s="146" t="s">
        <v>406</v>
      </c>
      <c r="F868" s="144"/>
      <c r="G868" s="146" t="s">
        <v>406</v>
      </c>
      <c r="H868" s="146" t="s">
        <v>583</v>
      </c>
    </row>
    <row r="869" spans="1:8" ht="15.6" x14ac:dyDescent="0.3">
      <c r="A869" s="148" t="s">
        <v>397</v>
      </c>
      <c r="B869" s="230"/>
      <c r="C869" s="156" t="s">
        <v>397</v>
      </c>
      <c r="D869" s="156" t="s">
        <v>397</v>
      </c>
      <c r="E869" s="156" t="s">
        <v>397</v>
      </c>
      <c r="F869" s="156" t="s">
        <v>397</v>
      </c>
      <c r="G869" s="156" t="s">
        <v>397</v>
      </c>
      <c r="H869" s="156" t="s">
        <v>397</v>
      </c>
    </row>
    <row r="870" spans="1:8" ht="15.6" x14ac:dyDescent="0.3">
      <c r="A870" s="144" t="s">
        <v>408</v>
      </c>
      <c r="B870" s="230" t="str">
        <f>C870</f>
        <v>00</v>
      </c>
      <c r="C870" s="224" t="s">
        <v>409</v>
      </c>
      <c r="D870" s="144"/>
      <c r="E870" s="144">
        <v>0</v>
      </c>
      <c r="F870" s="144">
        <v>0</v>
      </c>
      <c r="G870" s="144">
        <v>0</v>
      </c>
      <c r="H870" s="144">
        <v>0</v>
      </c>
    </row>
    <row r="871" spans="1:8" ht="15.6" x14ac:dyDescent="0.3">
      <c r="A871" s="144" t="s">
        <v>410</v>
      </c>
      <c r="B871" s="230" t="str">
        <f t="shared" ref="B871:B934" si="16">C871</f>
        <v>0202</v>
      </c>
      <c r="C871" s="161" t="s">
        <v>612</v>
      </c>
      <c r="D871" s="144">
        <v>4127.5600000000004</v>
      </c>
      <c r="E871" s="144">
        <v>0</v>
      </c>
      <c r="F871" s="144">
        <v>4127.5600000000004</v>
      </c>
      <c r="G871" s="144">
        <v>0</v>
      </c>
      <c r="H871" s="144">
        <v>4127.5600000000004</v>
      </c>
    </row>
    <row r="872" spans="1:8" ht="15.6" x14ac:dyDescent="0.3">
      <c r="A872" s="144" t="s">
        <v>413</v>
      </c>
      <c r="B872" s="230" t="str">
        <f t="shared" si="16"/>
        <v>0303</v>
      </c>
      <c r="C872" s="161" t="s">
        <v>613</v>
      </c>
      <c r="D872" s="144">
        <v>0</v>
      </c>
      <c r="E872" s="144">
        <v>0</v>
      </c>
      <c r="F872" s="144">
        <v>0</v>
      </c>
      <c r="G872" s="144">
        <v>0</v>
      </c>
      <c r="H872" s="144">
        <v>0</v>
      </c>
    </row>
    <row r="873" spans="1:8" ht="15.6" x14ac:dyDescent="0.3">
      <c r="A873" s="144" t="s">
        <v>415</v>
      </c>
      <c r="B873" s="230" t="str">
        <f t="shared" si="16"/>
        <v>0412</v>
      </c>
      <c r="C873" s="161" t="s">
        <v>614</v>
      </c>
      <c r="D873" s="144">
        <v>0</v>
      </c>
      <c r="E873" s="144">
        <v>0</v>
      </c>
      <c r="F873" s="144">
        <v>0</v>
      </c>
      <c r="G873" s="144">
        <v>0</v>
      </c>
      <c r="H873" s="144">
        <v>0</v>
      </c>
    </row>
    <row r="874" spans="1:8" ht="15.6" x14ac:dyDescent="0.3">
      <c r="A874" s="144" t="s">
        <v>417</v>
      </c>
      <c r="B874" s="230" t="str">
        <f t="shared" si="16"/>
        <v>0521</v>
      </c>
      <c r="C874" s="147" t="s">
        <v>615</v>
      </c>
      <c r="D874" s="144">
        <v>0</v>
      </c>
      <c r="E874" s="144">
        <v>0</v>
      </c>
      <c r="F874" s="144">
        <v>0</v>
      </c>
      <c r="G874" s="144">
        <v>0</v>
      </c>
      <c r="H874" s="144">
        <v>0</v>
      </c>
    </row>
    <row r="875" spans="1:8" ht="15.6" x14ac:dyDescent="0.3">
      <c r="A875" s="144" t="s">
        <v>419</v>
      </c>
      <c r="B875" s="230" t="str">
        <f t="shared" si="16"/>
        <v>0603</v>
      </c>
      <c r="C875" s="161" t="s">
        <v>616</v>
      </c>
      <c r="D875" s="144">
        <v>0</v>
      </c>
      <c r="E875" s="144">
        <v>0</v>
      </c>
      <c r="F875" s="144">
        <v>0</v>
      </c>
      <c r="G875" s="144">
        <v>0</v>
      </c>
      <c r="H875" s="144">
        <v>0</v>
      </c>
    </row>
    <row r="876" spans="1:8" ht="15.6" x14ac:dyDescent="0.3">
      <c r="A876" s="144" t="s">
        <v>421</v>
      </c>
      <c r="B876" s="230" t="str">
        <f t="shared" si="16"/>
        <v>0721</v>
      </c>
      <c r="C876" s="147" t="s">
        <v>617</v>
      </c>
      <c r="D876" s="144">
        <v>0</v>
      </c>
      <c r="E876" s="144">
        <v>0</v>
      </c>
      <c r="F876" s="144">
        <v>0</v>
      </c>
      <c r="G876" s="144">
        <v>0</v>
      </c>
      <c r="H876" s="144">
        <v>0</v>
      </c>
    </row>
    <row r="877" spans="1:8" ht="15.6" x14ac:dyDescent="0.3">
      <c r="A877" s="144" t="s">
        <v>423</v>
      </c>
      <c r="B877" s="230" t="str">
        <f t="shared" si="16"/>
        <v>0803</v>
      </c>
      <c r="C877" s="147" t="s">
        <v>618</v>
      </c>
      <c r="D877" s="144">
        <v>0</v>
      </c>
      <c r="E877" s="144">
        <v>0</v>
      </c>
      <c r="F877" s="144">
        <v>0</v>
      </c>
      <c r="G877" s="144">
        <v>0</v>
      </c>
      <c r="H877" s="144">
        <v>0</v>
      </c>
    </row>
    <row r="878" spans="1:8" ht="15.6" x14ac:dyDescent="0.3">
      <c r="A878" s="144" t="s">
        <v>605</v>
      </c>
      <c r="B878" s="230" t="str">
        <f t="shared" si="16"/>
        <v>1012</v>
      </c>
      <c r="C878" s="147" t="s">
        <v>619</v>
      </c>
      <c r="D878" s="144">
        <v>0</v>
      </c>
      <c r="E878" s="144">
        <v>0</v>
      </c>
      <c r="F878" s="144">
        <v>0</v>
      </c>
      <c r="G878" s="144">
        <v>0</v>
      </c>
      <c r="H878" s="144">
        <v>0</v>
      </c>
    </row>
    <row r="879" spans="1:8" ht="15.6" x14ac:dyDescent="0.3">
      <c r="A879" s="144" t="s">
        <v>429</v>
      </c>
      <c r="B879" s="230" t="str">
        <f t="shared" si="16"/>
        <v>1206</v>
      </c>
      <c r="C879" s="161" t="s">
        <v>620</v>
      </c>
      <c r="D879" s="144">
        <v>34952.810000000005</v>
      </c>
      <c r="E879" s="144">
        <v>0</v>
      </c>
      <c r="F879" s="144">
        <v>34952.810000000005</v>
      </c>
      <c r="G879" s="144">
        <v>0</v>
      </c>
      <c r="H879" s="144">
        <v>34952.810000000005</v>
      </c>
    </row>
    <row r="880" spans="1:8" ht="15.6" x14ac:dyDescent="0.3">
      <c r="A880" s="144" t="s">
        <v>432</v>
      </c>
      <c r="B880" s="230" t="str">
        <f t="shared" si="16"/>
        <v>1312</v>
      </c>
      <c r="C880" s="161" t="s">
        <v>621</v>
      </c>
      <c r="D880" s="144">
        <v>0</v>
      </c>
      <c r="E880" s="144">
        <v>0</v>
      </c>
      <c r="F880" s="144">
        <v>0</v>
      </c>
      <c r="G880" s="144">
        <v>0</v>
      </c>
      <c r="H880" s="144">
        <v>0</v>
      </c>
    </row>
    <row r="881" spans="1:8" ht="15.6" x14ac:dyDescent="0.3">
      <c r="A881" s="144" t="s">
        <v>21</v>
      </c>
      <c r="B881" s="230" t="str">
        <f t="shared" si="16"/>
        <v>1524</v>
      </c>
      <c r="C881" s="161" t="s">
        <v>622</v>
      </c>
      <c r="D881" s="144">
        <v>9950</v>
      </c>
      <c r="E881" s="144">
        <v>0</v>
      </c>
      <c r="F881" s="144">
        <v>9950</v>
      </c>
      <c r="G881" s="144">
        <v>0</v>
      </c>
      <c r="H881" s="144">
        <v>9950</v>
      </c>
    </row>
    <row r="882" spans="1:8" ht="15.6" x14ac:dyDescent="0.3">
      <c r="A882" s="144" t="s">
        <v>284</v>
      </c>
      <c r="B882" s="230" t="str">
        <f t="shared" si="16"/>
        <v>1625</v>
      </c>
      <c r="C882" s="147" t="s">
        <v>623</v>
      </c>
      <c r="D882" s="144">
        <v>0</v>
      </c>
      <c r="E882" s="144">
        <v>0</v>
      </c>
      <c r="F882" s="144">
        <v>0</v>
      </c>
      <c r="G882" s="144">
        <v>0</v>
      </c>
      <c r="H882" s="144">
        <v>0</v>
      </c>
    </row>
    <row r="883" spans="1:8" ht="15.6" x14ac:dyDescent="0.3">
      <c r="A883" s="147" t="s">
        <v>436</v>
      </c>
      <c r="B883" s="230" t="str">
        <f t="shared" si="16"/>
        <v>1712</v>
      </c>
      <c r="C883" s="147" t="s">
        <v>624</v>
      </c>
      <c r="D883" s="144">
        <v>0</v>
      </c>
      <c r="E883" s="144">
        <v>0</v>
      </c>
      <c r="F883" s="144">
        <v>0</v>
      </c>
      <c r="G883" s="144">
        <v>0</v>
      </c>
      <c r="H883" s="144">
        <v>0</v>
      </c>
    </row>
    <row r="884" spans="1:8" ht="15.6" x14ac:dyDescent="0.3">
      <c r="A884" s="147" t="s">
        <v>438</v>
      </c>
      <c r="B884" s="230" t="str">
        <f t="shared" si="16"/>
        <v>1841</v>
      </c>
      <c r="C884" s="147" t="s">
        <v>439</v>
      </c>
      <c r="D884" s="144">
        <v>0</v>
      </c>
      <c r="E884" s="144">
        <v>0</v>
      </c>
      <c r="F884" s="144">
        <v>0</v>
      </c>
      <c r="G884" s="144">
        <v>0</v>
      </c>
      <c r="H884" s="144">
        <v>0</v>
      </c>
    </row>
    <row r="885" spans="1:8" ht="15.6" x14ac:dyDescent="0.3">
      <c r="A885" s="144" t="s">
        <v>440</v>
      </c>
      <c r="B885" s="230" t="str">
        <f t="shared" si="16"/>
        <v>2024</v>
      </c>
      <c r="C885" s="147" t="s">
        <v>625</v>
      </c>
      <c r="D885" s="144">
        <v>0</v>
      </c>
      <c r="E885" s="144">
        <v>0</v>
      </c>
      <c r="F885" s="144">
        <v>0</v>
      </c>
      <c r="G885" s="144">
        <v>0</v>
      </c>
      <c r="H885" s="144">
        <v>0</v>
      </c>
    </row>
    <row r="886" spans="1:8" ht="15.6" x14ac:dyDescent="0.3">
      <c r="A886" s="144" t="s">
        <v>442</v>
      </c>
      <c r="B886" s="230" t="str">
        <f t="shared" si="16"/>
        <v>2124</v>
      </c>
      <c r="C886" s="147" t="s">
        <v>626</v>
      </c>
      <c r="D886" s="144">
        <v>0</v>
      </c>
      <c r="E886" s="144">
        <v>0</v>
      </c>
      <c r="F886" s="144">
        <v>0</v>
      </c>
      <c r="G886" s="144">
        <v>0</v>
      </c>
      <c r="H886" s="144">
        <v>0</v>
      </c>
    </row>
    <row r="887" spans="1:8" ht="15.6" x14ac:dyDescent="0.3">
      <c r="A887" s="144" t="s">
        <v>444</v>
      </c>
      <c r="B887" s="230" t="str">
        <f t="shared" si="16"/>
        <v>2225</v>
      </c>
      <c r="C887" s="147" t="s">
        <v>627</v>
      </c>
      <c r="D887" s="144">
        <v>307905.18</v>
      </c>
      <c r="E887" s="144">
        <v>0</v>
      </c>
      <c r="F887" s="144">
        <v>307905.18</v>
      </c>
      <c r="G887" s="144">
        <v>0</v>
      </c>
      <c r="H887" s="144">
        <v>307905.18</v>
      </c>
    </row>
    <row r="888" spans="1:8" ht="15.6" x14ac:dyDescent="0.3">
      <c r="A888" s="144" t="s">
        <v>446</v>
      </c>
      <c r="B888" s="230" t="str">
        <f t="shared" si="16"/>
        <v>2325</v>
      </c>
      <c r="C888" s="147" t="s">
        <v>628</v>
      </c>
      <c r="D888" s="144">
        <v>29234.28</v>
      </c>
      <c r="E888" s="144">
        <v>0</v>
      </c>
      <c r="F888" s="144">
        <v>29234.28</v>
      </c>
      <c r="G888" s="144">
        <v>0</v>
      </c>
      <c r="H888" s="144">
        <v>29234.28</v>
      </c>
    </row>
    <row r="889" spans="1:8" ht="15.6" x14ac:dyDescent="0.3">
      <c r="A889" s="144" t="s">
        <v>448</v>
      </c>
      <c r="B889" s="230" t="str">
        <f t="shared" si="16"/>
        <v>2425</v>
      </c>
      <c r="C889" s="147" t="s">
        <v>629</v>
      </c>
      <c r="D889" s="144">
        <v>345.52</v>
      </c>
      <c r="E889" s="144">
        <v>0</v>
      </c>
      <c r="F889" s="144">
        <v>345.52</v>
      </c>
      <c r="G889" s="144">
        <v>0</v>
      </c>
      <c r="H889" s="144">
        <v>345.52</v>
      </c>
    </row>
    <row r="890" spans="1:8" ht="15.6" x14ac:dyDescent="0.3">
      <c r="A890" s="144" t="s">
        <v>450</v>
      </c>
      <c r="B890" s="230" t="str">
        <f t="shared" si="16"/>
        <v>2504</v>
      </c>
      <c r="C890" s="161" t="s">
        <v>630</v>
      </c>
      <c r="D890" s="144">
        <v>0</v>
      </c>
      <c r="E890" s="144">
        <v>0</v>
      </c>
      <c r="F890" s="144">
        <v>0</v>
      </c>
      <c r="G890" s="144">
        <v>0</v>
      </c>
      <c r="H890" s="144">
        <v>0</v>
      </c>
    </row>
    <row r="891" spans="1:8" ht="15.6" x14ac:dyDescent="0.3">
      <c r="A891" s="144" t="s">
        <v>452</v>
      </c>
      <c r="B891" s="230" t="str">
        <f t="shared" si="16"/>
        <v>2604</v>
      </c>
      <c r="C891" s="161" t="s">
        <v>631</v>
      </c>
      <c r="D891" s="144">
        <v>0</v>
      </c>
      <c r="E891" s="144">
        <v>0</v>
      </c>
      <c r="F891" s="144">
        <v>0</v>
      </c>
      <c r="G891" s="144">
        <v>0</v>
      </c>
      <c r="H891" s="144">
        <v>0</v>
      </c>
    </row>
    <row r="892" spans="1:8" ht="15.6" x14ac:dyDescent="0.3">
      <c r="A892" s="144" t="s">
        <v>454</v>
      </c>
      <c r="B892" s="230" t="str">
        <f t="shared" si="16"/>
        <v>2704</v>
      </c>
      <c r="C892" s="147" t="s">
        <v>632</v>
      </c>
      <c r="D892" s="144">
        <v>0</v>
      </c>
      <c r="E892" s="144">
        <v>0</v>
      </c>
      <c r="F892" s="144">
        <v>0</v>
      </c>
      <c r="G892" s="144">
        <v>0</v>
      </c>
      <c r="H892" s="144">
        <v>0</v>
      </c>
    </row>
    <row r="893" spans="1:8" ht="15.6" x14ac:dyDescent="0.3">
      <c r="A893" s="144" t="s">
        <v>456</v>
      </c>
      <c r="B893" s="230" t="str">
        <f t="shared" si="16"/>
        <v>2824</v>
      </c>
      <c r="C893" s="147" t="s">
        <v>633</v>
      </c>
      <c r="D893" s="144">
        <v>0</v>
      </c>
      <c r="E893" s="144">
        <v>0</v>
      </c>
      <c r="F893" s="144">
        <v>0</v>
      </c>
      <c r="G893" s="144">
        <v>0</v>
      </c>
      <c r="H893" s="144">
        <v>0</v>
      </c>
    </row>
    <row r="894" spans="1:8" ht="15.6" x14ac:dyDescent="0.3">
      <c r="A894" s="144" t="s">
        <v>458</v>
      </c>
      <c r="B894" s="230" t="str">
        <f t="shared" si="16"/>
        <v>2925</v>
      </c>
      <c r="C894" s="161" t="s">
        <v>634</v>
      </c>
      <c r="D894" s="144">
        <v>897.75</v>
      </c>
      <c r="E894" s="144">
        <v>0</v>
      </c>
      <c r="F894" s="144">
        <v>897.75</v>
      </c>
      <c r="G894" s="144">
        <v>0</v>
      </c>
      <c r="H894" s="144">
        <v>897.75</v>
      </c>
    </row>
    <row r="895" spans="1:8" ht="15.6" x14ac:dyDescent="0.3">
      <c r="A895" s="144" t="s">
        <v>460</v>
      </c>
      <c r="B895" s="230" t="str">
        <f t="shared" si="16"/>
        <v>3025</v>
      </c>
      <c r="C895" s="161" t="s">
        <v>635</v>
      </c>
      <c r="D895" s="144">
        <v>8855.2200000000012</v>
      </c>
      <c r="E895" s="144">
        <v>0</v>
      </c>
      <c r="F895" s="144">
        <v>8855.2200000000012</v>
      </c>
      <c r="G895" s="144">
        <v>0</v>
      </c>
      <c r="H895" s="144">
        <v>8855.2200000000012</v>
      </c>
    </row>
    <row r="896" spans="1:8" ht="15.6" x14ac:dyDescent="0.3">
      <c r="A896" s="144" t="s">
        <v>462</v>
      </c>
      <c r="B896" s="230" t="str">
        <f t="shared" si="16"/>
        <v>3225</v>
      </c>
      <c r="C896" s="147" t="s">
        <v>636</v>
      </c>
      <c r="D896" s="144">
        <v>4337.5499999999993</v>
      </c>
      <c r="E896" s="144">
        <v>0</v>
      </c>
      <c r="F896" s="144">
        <v>4337.5499999999993</v>
      </c>
      <c r="G896" s="144">
        <v>0</v>
      </c>
      <c r="H896" s="144">
        <v>4337.5499999999993</v>
      </c>
    </row>
    <row r="897" spans="1:8" ht="15.6" x14ac:dyDescent="0.3">
      <c r="A897" s="144" t="s">
        <v>464</v>
      </c>
      <c r="B897" s="230" t="str">
        <f t="shared" si="16"/>
        <v>3304</v>
      </c>
      <c r="C897" s="161" t="s">
        <v>637</v>
      </c>
      <c r="D897" s="144">
        <v>0</v>
      </c>
      <c r="E897" s="144">
        <v>0</v>
      </c>
      <c r="F897" s="144">
        <v>0</v>
      </c>
      <c r="G897" s="144">
        <v>0</v>
      </c>
      <c r="H897" s="144">
        <v>0</v>
      </c>
    </row>
    <row r="898" spans="1:8" ht="15.6" x14ac:dyDescent="0.3">
      <c r="A898" s="144" t="s">
        <v>466</v>
      </c>
      <c r="B898" s="230" t="str">
        <f t="shared" si="16"/>
        <v>3425</v>
      </c>
      <c r="C898" s="147" t="s">
        <v>638</v>
      </c>
      <c r="D898" s="144">
        <v>520.04999999999995</v>
      </c>
      <c r="E898" s="144">
        <v>0</v>
      </c>
      <c r="F898" s="144">
        <v>520.04999999999995</v>
      </c>
      <c r="G898" s="144">
        <v>0</v>
      </c>
      <c r="H898" s="144">
        <v>520.04999999999995</v>
      </c>
    </row>
    <row r="899" spans="1:8" ht="15.6" x14ac:dyDescent="0.3">
      <c r="A899" s="144" t="s">
        <v>468</v>
      </c>
      <c r="B899" s="230" t="str">
        <f t="shared" si="16"/>
        <v>3525</v>
      </c>
      <c r="C899" s="147" t="s">
        <v>639</v>
      </c>
      <c r="D899" s="144">
        <v>0</v>
      </c>
      <c r="E899" s="144">
        <v>0</v>
      </c>
      <c r="F899" s="144">
        <v>0</v>
      </c>
      <c r="G899" s="144">
        <v>0</v>
      </c>
      <c r="H899" s="144">
        <v>0</v>
      </c>
    </row>
    <row r="900" spans="1:8" ht="15.6" x14ac:dyDescent="0.3">
      <c r="A900" s="144" t="s">
        <v>470</v>
      </c>
      <c r="B900" s="230" t="str">
        <f t="shared" si="16"/>
        <v>3614</v>
      </c>
      <c r="C900" s="147" t="s">
        <v>640</v>
      </c>
      <c r="D900" s="144">
        <v>0</v>
      </c>
      <c r="E900" s="144">
        <v>0</v>
      </c>
      <c r="F900" s="144">
        <v>0</v>
      </c>
      <c r="G900" s="144">
        <v>0</v>
      </c>
      <c r="H900" s="144">
        <v>0</v>
      </c>
    </row>
    <row r="901" spans="1:8" ht="15.6" x14ac:dyDescent="0.3">
      <c r="A901" s="144" t="s">
        <v>472</v>
      </c>
      <c r="B901" s="230" t="str">
        <f t="shared" si="16"/>
        <v>3725</v>
      </c>
      <c r="C901" s="147" t="s">
        <v>641</v>
      </c>
      <c r="D901" s="144">
        <v>0</v>
      </c>
      <c r="E901" s="144">
        <v>0</v>
      </c>
      <c r="F901" s="144">
        <v>0</v>
      </c>
      <c r="G901" s="144">
        <v>0</v>
      </c>
      <c r="H901" s="144">
        <v>0</v>
      </c>
    </row>
    <row r="902" spans="1:8" ht="15.6" x14ac:dyDescent="0.3">
      <c r="A902" s="144" t="s">
        <v>474</v>
      </c>
      <c r="B902" s="230" t="str">
        <f t="shared" si="16"/>
        <v>3813</v>
      </c>
      <c r="C902" s="147" t="s">
        <v>642</v>
      </c>
      <c r="D902" s="144">
        <v>0</v>
      </c>
      <c r="E902" s="144">
        <v>0</v>
      </c>
      <c r="F902" s="144">
        <v>0</v>
      </c>
      <c r="G902" s="144">
        <v>0</v>
      </c>
      <c r="H902" s="144">
        <v>0</v>
      </c>
    </row>
    <row r="903" spans="1:8" ht="15.6" x14ac:dyDescent="0.3">
      <c r="A903" s="144" t="s">
        <v>476</v>
      </c>
      <c r="B903" s="230" t="str">
        <f t="shared" si="16"/>
        <v>3925</v>
      </c>
      <c r="C903" s="147" t="s">
        <v>643</v>
      </c>
      <c r="D903" s="144">
        <v>0</v>
      </c>
      <c r="E903" s="144">
        <v>0</v>
      </c>
      <c r="F903" s="144">
        <v>0</v>
      </c>
      <c r="G903" s="144">
        <v>0</v>
      </c>
      <c r="H903" s="144">
        <v>0</v>
      </c>
    </row>
    <row r="904" spans="1:8" ht="15.6" x14ac:dyDescent="0.3">
      <c r="A904" s="144" t="s">
        <v>478</v>
      </c>
      <c r="B904" s="230" t="str">
        <f t="shared" si="16"/>
        <v>4019</v>
      </c>
      <c r="C904" s="147" t="s">
        <v>644</v>
      </c>
      <c r="D904" s="144">
        <v>0</v>
      </c>
      <c r="E904" s="144">
        <v>0</v>
      </c>
      <c r="F904" s="144">
        <v>0</v>
      </c>
      <c r="G904" s="144">
        <v>0</v>
      </c>
      <c r="H904" s="144">
        <v>0</v>
      </c>
    </row>
    <row r="905" spans="1:8" ht="15.6" x14ac:dyDescent="0.3">
      <c r="A905" s="144" t="s">
        <v>481</v>
      </c>
      <c r="B905" s="230" t="str">
        <f t="shared" si="16"/>
        <v>4125</v>
      </c>
      <c r="C905" s="161" t="s">
        <v>484</v>
      </c>
      <c r="D905" s="144">
        <v>149689.16999999998</v>
      </c>
      <c r="E905" s="144">
        <v>0</v>
      </c>
      <c r="F905" s="144">
        <v>149689.16999999998</v>
      </c>
      <c r="G905" s="144">
        <v>0</v>
      </c>
      <c r="H905" s="144">
        <v>149689.16999999998</v>
      </c>
    </row>
    <row r="906" spans="1:8" ht="15.6" x14ac:dyDescent="0.3">
      <c r="A906" s="144" t="s">
        <v>481</v>
      </c>
      <c r="B906" s="230" t="str">
        <f t="shared" si="16"/>
        <v>4101A</v>
      </c>
      <c r="C906" s="161" t="s">
        <v>645</v>
      </c>
      <c r="D906" s="144">
        <v>0</v>
      </c>
      <c r="E906" s="144">
        <v>0</v>
      </c>
      <c r="F906" s="144">
        <v>0</v>
      </c>
      <c r="G906" s="144">
        <v>0</v>
      </c>
      <c r="H906" s="144">
        <v>0</v>
      </c>
    </row>
    <row r="907" spans="1:8" ht="15.6" x14ac:dyDescent="0.3">
      <c r="A907" s="144" t="s">
        <v>485</v>
      </c>
      <c r="B907" s="230" t="str">
        <f t="shared" si="16"/>
        <v>4212</v>
      </c>
      <c r="C907" s="161" t="s">
        <v>646</v>
      </c>
      <c r="D907" s="144">
        <v>1075.1999999999998</v>
      </c>
      <c r="E907" s="144">
        <v>0</v>
      </c>
      <c r="F907" s="144">
        <v>1075.1999999999998</v>
      </c>
      <c r="G907" s="144">
        <v>0</v>
      </c>
      <c r="H907" s="144">
        <v>1075.1999999999998</v>
      </c>
    </row>
    <row r="908" spans="1:8" ht="15.6" x14ac:dyDescent="0.3">
      <c r="A908" s="144" t="s">
        <v>248</v>
      </c>
      <c r="B908" s="230" t="str">
        <f t="shared" si="16"/>
        <v>4312</v>
      </c>
      <c r="C908" s="161" t="s">
        <v>647</v>
      </c>
      <c r="D908" s="144">
        <v>110917.04000000001</v>
      </c>
      <c r="E908" s="144">
        <v>0</v>
      </c>
      <c r="F908" s="144">
        <v>110917.04000000001</v>
      </c>
      <c r="G908" s="144">
        <v>0</v>
      </c>
      <c r="H908" s="144">
        <v>110917.04000000001</v>
      </c>
    </row>
    <row r="909" spans="1:8" ht="15.6" x14ac:dyDescent="0.3">
      <c r="A909" s="144" t="s">
        <v>248</v>
      </c>
      <c r="B909" s="230" t="str">
        <f t="shared" si="16"/>
        <v>4301A</v>
      </c>
      <c r="C909" s="161" t="s">
        <v>648</v>
      </c>
      <c r="D909" s="144">
        <v>0</v>
      </c>
      <c r="E909" s="144">
        <v>0</v>
      </c>
      <c r="F909" s="144">
        <v>0</v>
      </c>
      <c r="G909" s="144">
        <v>0</v>
      </c>
      <c r="H909" s="144">
        <v>0</v>
      </c>
    </row>
    <row r="910" spans="1:8" ht="15.6" x14ac:dyDescent="0.3">
      <c r="A910" s="144" t="s">
        <v>489</v>
      </c>
      <c r="B910" s="230" t="str">
        <f t="shared" si="16"/>
        <v>4411</v>
      </c>
      <c r="C910" s="161" t="s">
        <v>649</v>
      </c>
      <c r="D910" s="144">
        <v>0</v>
      </c>
      <c r="E910" s="144">
        <v>0</v>
      </c>
      <c r="F910" s="144">
        <v>0</v>
      </c>
      <c r="G910" s="144">
        <v>0</v>
      </c>
      <c r="H910" s="144">
        <v>0</v>
      </c>
    </row>
    <row r="911" spans="1:8" ht="15.6" x14ac:dyDescent="0.3">
      <c r="A911" s="144" t="s">
        <v>491</v>
      </c>
      <c r="B911" s="230" t="str">
        <f t="shared" si="16"/>
        <v>4512</v>
      </c>
      <c r="C911" s="161" t="s">
        <v>650</v>
      </c>
      <c r="D911" s="144">
        <v>0</v>
      </c>
      <c r="E911" s="144">
        <v>0</v>
      </c>
      <c r="F911" s="144">
        <v>0</v>
      </c>
      <c r="G911" s="144">
        <v>0</v>
      </c>
      <c r="H911" s="144">
        <v>0</v>
      </c>
    </row>
    <row r="912" spans="1:8" ht="15.6" x14ac:dyDescent="0.3">
      <c r="A912" s="144" t="s">
        <v>493</v>
      </c>
      <c r="B912" s="230" t="str">
        <f t="shared" si="16"/>
        <v>4619</v>
      </c>
      <c r="C912" s="161" t="s">
        <v>651</v>
      </c>
      <c r="D912" s="144">
        <v>509.26</v>
      </c>
      <c r="E912" s="144">
        <v>0</v>
      </c>
      <c r="F912" s="144">
        <v>509.26</v>
      </c>
      <c r="G912" s="144">
        <v>0</v>
      </c>
      <c r="H912" s="144">
        <v>509.26</v>
      </c>
    </row>
    <row r="913" spans="1:8" ht="15.6" x14ac:dyDescent="0.3">
      <c r="A913" s="144" t="s">
        <v>495</v>
      </c>
      <c r="B913" s="230" t="str">
        <f t="shared" si="16"/>
        <v>4714</v>
      </c>
      <c r="C913" s="161" t="s">
        <v>652</v>
      </c>
      <c r="D913" s="144">
        <v>276.25</v>
      </c>
      <c r="E913" s="144">
        <v>0</v>
      </c>
      <c r="F913" s="144">
        <v>276.25</v>
      </c>
      <c r="G913" s="144">
        <v>0</v>
      </c>
      <c r="H913" s="144">
        <v>276.25</v>
      </c>
    </row>
    <row r="914" spans="1:8" ht="15.6" x14ac:dyDescent="0.3">
      <c r="A914" s="144" t="s">
        <v>497</v>
      </c>
      <c r="B914" s="230" t="str">
        <f t="shared" si="16"/>
        <v>4818</v>
      </c>
      <c r="C914" s="161" t="s">
        <v>653</v>
      </c>
      <c r="D914" s="144">
        <v>15665.560000000001</v>
      </c>
      <c r="E914" s="144">
        <v>0</v>
      </c>
      <c r="F914" s="144">
        <v>15665.560000000001</v>
      </c>
      <c r="G914" s="144">
        <v>0</v>
      </c>
      <c r="H914" s="144">
        <v>15665.560000000001</v>
      </c>
    </row>
    <row r="915" spans="1:8" ht="15.6" x14ac:dyDescent="0.3">
      <c r="A915" s="144" t="s">
        <v>499</v>
      </c>
      <c r="B915" s="230" t="str">
        <f t="shared" si="16"/>
        <v>4925</v>
      </c>
      <c r="C915" s="161" t="s">
        <v>654</v>
      </c>
      <c r="D915" s="144">
        <v>0</v>
      </c>
      <c r="E915" s="144">
        <v>0</v>
      </c>
      <c r="F915" s="144">
        <v>0</v>
      </c>
      <c r="G915" s="144">
        <v>0</v>
      </c>
      <c r="H915" s="144">
        <v>0</v>
      </c>
    </row>
    <row r="916" spans="1:8" ht="15.6" x14ac:dyDescent="0.3">
      <c r="A916" s="144" t="s">
        <v>501</v>
      </c>
      <c r="B916" s="230" t="str">
        <f t="shared" si="16"/>
        <v>5021</v>
      </c>
      <c r="C916" s="161" t="s">
        <v>655</v>
      </c>
      <c r="D916" s="144">
        <v>0</v>
      </c>
      <c r="E916" s="144">
        <v>0</v>
      </c>
      <c r="F916" s="144">
        <v>0</v>
      </c>
      <c r="G916" s="144">
        <v>0</v>
      </c>
      <c r="H916" s="144">
        <v>0</v>
      </c>
    </row>
    <row r="917" spans="1:8" ht="15.6" x14ac:dyDescent="0.3">
      <c r="A917" s="144" t="s">
        <v>503</v>
      </c>
      <c r="B917" s="230" t="str">
        <f t="shared" si="16"/>
        <v>5119</v>
      </c>
      <c r="C917" s="161" t="s">
        <v>656</v>
      </c>
      <c r="D917" s="144">
        <v>63863.429999999993</v>
      </c>
      <c r="E917" s="144">
        <v>0</v>
      </c>
      <c r="F917" s="144">
        <v>63863.429999999993</v>
      </c>
      <c r="G917" s="144">
        <v>0</v>
      </c>
      <c r="H917" s="144">
        <v>63863.429999999993</v>
      </c>
    </row>
    <row r="918" spans="1:8" ht="15.6" x14ac:dyDescent="0.3">
      <c r="A918" s="144" t="s">
        <v>505</v>
      </c>
      <c r="B918" s="230" t="str">
        <f t="shared" si="16"/>
        <v>5221</v>
      </c>
      <c r="C918" s="161" t="s">
        <v>657</v>
      </c>
      <c r="D918" s="144">
        <v>0</v>
      </c>
      <c r="E918" s="144">
        <v>0</v>
      </c>
      <c r="F918" s="144">
        <v>0</v>
      </c>
      <c r="G918" s="144">
        <v>0</v>
      </c>
      <c r="H918" s="144">
        <v>0</v>
      </c>
    </row>
    <row r="919" spans="1:8" ht="15.6" x14ac:dyDescent="0.3">
      <c r="A919" s="144" t="s">
        <v>507</v>
      </c>
      <c r="B919" s="230" t="str">
        <f t="shared" si="16"/>
        <v>5321</v>
      </c>
      <c r="C919" s="161" t="s">
        <v>658</v>
      </c>
      <c r="D919" s="144">
        <v>2968.1800000000003</v>
      </c>
      <c r="E919" s="144">
        <v>0</v>
      </c>
      <c r="F919" s="144">
        <v>2968.1800000000003</v>
      </c>
      <c r="G919" s="144">
        <v>0</v>
      </c>
      <c r="H919" s="144">
        <v>2968.1800000000003</v>
      </c>
    </row>
    <row r="920" spans="1:8" ht="15.6" x14ac:dyDescent="0.3">
      <c r="A920" s="144" t="s">
        <v>270</v>
      </c>
      <c r="B920" s="230" t="str">
        <f t="shared" si="16"/>
        <v>5411</v>
      </c>
      <c r="C920" s="161" t="s">
        <v>659</v>
      </c>
      <c r="D920" s="144">
        <v>0</v>
      </c>
      <c r="E920" s="144">
        <v>0</v>
      </c>
      <c r="F920" s="144">
        <v>0</v>
      </c>
      <c r="G920" s="144">
        <v>0</v>
      </c>
      <c r="H920" s="144">
        <v>0</v>
      </c>
    </row>
    <row r="921" spans="1:8" ht="15.6" x14ac:dyDescent="0.3">
      <c r="A921" s="144" t="s">
        <v>264</v>
      </c>
      <c r="B921" s="230" t="str">
        <f t="shared" si="16"/>
        <v>5522</v>
      </c>
      <c r="C921" s="161" t="s">
        <v>660</v>
      </c>
      <c r="D921" s="144">
        <v>0</v>
      </c>
      <c r="E921" s="144">
        <v>0</v>
      </c>
      <c r="F921" s="144">
        <v>0</v>
      </c>
      <c r="G921" s="144">
        <v>0</v>
      </c>
      <c r="H921" s="144">
        <v>0</v>
      </c>
    </row>
    <row r="922" spans="1:8" ht="15.6" x14ac:dyDescent="0.3">
      <c r="A922" s="144" t="s">
        <v>276</v>
      </c>
      <c r="B922" s="230" t="str">
        <f t="shared" si="16"/>
        <v>5721</v>
      </c>
      <c r="C922" s="161" t="s">
        <v>661</v>
      </c>
      <c r="D922" s="144">
        <v>0</v>
      </c>
      <c r="E922" s="144">
        <v>0</v>
      </c>
      <c r="F922" s="144">
        <v>0</v>
      </c>
      <c r="G922" s="144">
        <v>0</v>
      </c>
      <c r="H922" s="144">
        <v>0</v>
      </c>
    </row>
    <row r="923" spans="1:8" ht="15.6" x14ac:dyDescent="0.3">
      <c r="A923" s="144" t="s">
        <v>512</v>
      </c>
      <c r="B923" s="230" t="str">
        <f t="shared" si="16"/>
        <v>5801A</v>
      </c>
      <c r="C923" s="161" t="s">
        <v>662</v>
      </c>
      <c r="D923" s="144">
        <v>0</v>
      </c>
      <c r="E923" s="144">
        <v>0</v>
      </c>
      <c r="F923" s="144">
        <v>0</v>
      </c>
      <c r="G923" s="144">
        <v>0</v>
      </c>
      <c r="H923" s="144">
        <v>0</v>
      </c>
    </row>
    <row r="924" spans="1:8" ht="15.6" x14ac:dyDescent="0.3">
      <c r="A924" s="144" t="s">
        <v>515</v>
      </c>
      <c r="B924" s="230" t="str">
        <f t="shared" si="16"/>
        <v>5921</v>
      </c>
      <c r="C924" s="161" t="s">
        <v>663</v>
      </c>
      <c r="D924" s="144">
        <v>0</v>
      </c>
      <c r="E924" s="144">
        <v>0</v>
      </c>
      <c r="F924" s="144">
        <v>0</v>
      </c>
      <c r="G924" s="144">
        <v>0</v>
      </c>
      <c r="H924" s="144">
        <v>0</v>
      </c>
    </row>
    <row r="925" spans="1:8" ht="15.6" x14ac:dyDescent="0.3">
      <c r="A925" s="144" t="s">
        <v>274</v>
      </c>
      <c r="B925" s="230" t="str">
        <f t="shared" si="16"/>
        <v>6021</v>
      </c>
      <c r="C925" s="147" t="s">
        <v>664</v>
      </c>
      <c r="D925" s="144">
        <v>0</v>
      </c>
      <c r="E925" s="144">
        <v>0</v>
      </c>
      <c r="F925" s="144">
        <v>0</v>
      </c>
      <c r="G925" s="144">
        <v>0</v>
      </c>
      <c r="H925" s="144">
        <v>0</v>
      </c>
    </row>
    <row r="926" spans="1:8" ht="15.6" x14ac:dyDescent="0.3">
      <c r="A926" s="144" t="s">
        <v>518</v>
      </c>
      <c r="B926" s="230" t="str">
        <f t="shared" si="16"/>
        <v>6121</v>
      </c>
      <c r="C926" s="147" t="s">
        <v>665</v>
      </c>
      <c r="D926" s="144">
        <v>0</v>
      </c>
      <c r="E926" s="144">
        <v>0</v>
      </c>
      <c r="F926" s="144">
        <v>0</v>
      </c>
      <c r="G926" s="144">
        <v>0</v>
      </c>
      <c r="H926" s="144">
        <v>0</v>
      </c>
    </row>
    <row r="927" spans="1:8" ht="15.6" x14ac:dyDescent="0.3">
      <c r="A927" s="144" t="s">
        <v>520</v>
      </c>
      <c r="B927" s="230" t="str">
        <f t="shared" si="16"/>
        <v>6225</v>
      </c>
      <c r="C927" s="161" t="s">
        <v>666</v>
      </c>
      <c r="D927" s="144">
        <v>0</v>
      </c>
      <c r="E927" s="144">
        <v>0</v>
      </c>
      <c r="F927" s="144">
        <v>0</v>
      </c>
      <c r="G927" s="144">
        <v>0</v>
      </c>
      <c r="H927" s="144">
        <v>0</v>
      </c>
    </row>
    <row r="928" spans="1:8" ht="15.6" x14ac:dyDescent="0.3">
      <c r="A928" s="144" t="s">
        <v>522</v>
      </c>
      <c r="B928" s="230" t="str">
        <f t="shared" si="16"/>
        <v>6325</v>
      </c>
      <c r="C928" s="161" t="s">
        <v>667</v>
      </c>
      <c r="D928" s="144">
        <v>0</v>
      </c>
      <c r="E928" s="144">
        <v>0</v>
      </c>
      <c r="F928" s="144">
        <v>0</v>
      </c>
      <c r="G928" s="144">
        <v>0</v>
      </c>
      <c r="H928" s="144">
        <v>0</v>
      </c>
    </row>
    <row r="929" spans="1:8" ht="15.6" x14ac:dyDescent="0.3">
      <c r="A929" s="144" t="s">
        <v>524</v>
      </c>
      <c r="B929" s="230" t="str">
        <f t="shared" si="16"/>
        <v>6408</v>
      </c>
      <c r="C929" s="161" t="s">
        <v>668</v>
      </c>
      <c r="D929" s="144">
        <v>0</v>
      </c>
      <c r="E929" s="144">
        <v>0</v>
      </c>
      <c r="F929" s="144">
        <v>0</v>
      </c>
      <c r="G929" s="144">
        <v>13425</v>
      </c>
      <c r="H929" s="144">
        <v>13425</v>
      </c>
    </row>
    <row r="930" spans="1:8" ht="15.6" x14ac:dyDescent="0.3">
      <c r="A930" s="144" t="s">
        <v>526</v>
      </c>
      <c r="B930" s="230" t="str">
        <f t="shared" si="16"/>
        <v>65</v>
      </c>
      <c r="C930" s="161" t="s">
        <v>669</v>
      </c>
      <c r="D930" s="144">
        <v>0</v>
      </c>
      <c r="E930" s="144">
        <v>0</v>
      </c>
      <c r="F930" s="144">
        <v>0</v>
      </c>
      <c r="G930" s="144">
        <v>0</v>
      </c>
      <c r="H930" s="144">
        <v>0</v>
      </c>
    </row>
    <row r="931" spans="1:8" ht="15.6" x14ac:dyDescent="0.3">
      <c r="A931" s="144" t="s">
        <v>528</v>
      </c>
      <c r="B931" s="230" t="str">
        <f t="shared" si="16"/>
        <v>66</v>
      </c>
      <c r="C931" s="161" t="s">
        <v>670</v>
      </c>
      <c r="D931" s="144">
        <v>0</v>
      </c>
      <c r="E931" s="144">
        <v>0</v>
      </c>
      <c r="F931" s="144">
        <v>0</v>
      </c>
      <c r="G931" s="144">
        <v>0</v>
      </c>
      <c r="H931" s="144">
        <v>0</v>
      </c>
    </row>
    <row r="932" spans="1:8" ht="15.6" x14ac:dyDescent="0.3">
      <c r="A932" s="144" t="s">
        <v>530</v>
      </c>
      <c r="B932" s="230" t="str">
        <f t="shared" si="16"/>
        <v>6711</v>
      </c>
      <c r="C932" s="161" t="s">
        <v>671</v>
      </c>
      <c r="D932" s="144">
        <v>89</v>
      </c>
      <c r="E932" s="144">
        <v>0</v>
      </c>
      <c r="F932" s="144">
        <v>89</v>
      </c>
      <c r="G932" s="144">
        <v>0</v>
      </c>
      <c r="H932" s="144">
        <v>89</v>
      </c>
    </row>
    <row r="933" spans="1:8" ht="15.6" x14ac:dyDescent="0.3">
      <c r="A933" s="144" t="s">
        <v>672</v>
      </c>
      <c r="B933" s="230">
        <f t="shared" si="16"/>
        <v>6825</v>
      </c>
      <c r="C933" s="161">
        <v>6825</v>
      </c>
      <c r="D933" s="144">
        <v>1114.81</v>
      </c>
      <c r="E933" s="144">
        <v>0</v>
      </c>
      <c r="F933" s="144">
        <v>1114.81</v>
      </c>
      <c r="G933" s="144">
        <v>0</v>
      </c>
      <c r="H933" s="144">
        <v>1114.81</v>
      </c>
    </row>
    <row r="934" spans="1:8" ht="15.6" x14ac:dyDescent="0.3">
      <c r="A934" s="144" t="s">
        <v>535</v>
      </c>
      <c r="B934" s="230" t="str">
        <f t="shared" si="16"/>
        <v>7209</v>
      </c>
      <c r="C934" s="161" t="s">
        <v>673</v>
      </c>
      <c r="D934" s="144">
        <v>240.60000000000002</v>
      </c>
      <c r="E934" s="144">
        <v>0</v>
      </c>
      <c r="F934" s="144">
        <v>240.60000000000002</v>
      </c>
      <c r="G934" s="144">
        <v>0</v>
      </c>
      <c r="H934" s="144">
        <v>240.60000000000002</v>
      </c>
    </row>
    <row r="935" spans="1:8" ht="15.6" x14ac:dyDescent="0.3">
      <c r="A935" s="144" t="s">
        <v>347</v>
      </c>
      <c r="B935" s="230" t="str">
        <f t="shared" ref="B935:B957" si="17">C935</f>
        <v>7305</v>
      </c>
      <c r="C935" s="161" t="s">
        <v>674</v>
      </c>
      <c r="D935" s="144">
        <v>0</v>
      </c>
      <c r="E935" s="144">
        <v>0</v>
      </c>
      <c r="F935" s="144">
        <v>0</v>
      </c>
      <c r="G935" s="144">
        <v>0</v>
      </c>
      <c r="H935" s="144">
        <v>0</v>
      </c>
    </row>
    <row r="936" spans="1:8" ht="15.6" x14ac:dyDescent="0.3">
      <c r="A936" s="144" t="s">
        <v>538</v>
      </c>
      <c r="B936" s="230" t="str">
        <f t="shared" si="17"/>
        <v>7405</v>
      </c>
      <c r="C936" s="161" t="s">
        <v>675</v>
      </c>
      <c r="D936" s="144">
        <v>2288.16</v>
      </c>
      <c r="E936" s="144">
        <v>0</v>
      </c>
      <c r="F936" s="144">
        <v>2288.16</v>
      </c>
      <c r="G936" s="144">
        <v>0</v>
      </c>
      <c r="H936" s="144">
        <v>2288.16</v>
      </c>
    </row>
    <row r="937" spans="1:8" ht="15.6" x14ac:dyDescent="0.3">
      <c r="A937" s="144" t="s">
        <v>538</v>
      </c>
      <c r="B937" s="230" t="str">
        <f t="shared" si="17"/>
        <v>7401A</v>
      </c>
      <c r="C937" s="161" t="s">
        <v>676</v>
      </c>
      <c r="D937" s="144">
        <v>0</v>
      </c>
      <c r="E937" s="144">
        <v>0</v>
      </c>
      <c r="F937" s="144">
        <v>0</v>
      </c>
      <c r="G937" s="144">
        <v>0</v>
      </c>
      <c r="H937" s="144">
        <v>0</v>
      </c>
    </row>
    <row r="938" spans="1:8" ht="15.6" x14ac:dyDescent="0.3">
      <c r="A938" s="144" t="s">
        <v>541</v>
      </c>
      <c r="B938" s="230" t="str">
        <f t="shared" si="17"/>
        <v>7511</v>
      </c>
      <c r="C938" s="147" t="s">
        <v>677</v>
      </c>
      <c r="D938" s="144">
        <v>259.97000000000003</v>
      </c>
      <c r="E938" s="144">
        <v>0</v>
      </c>
      <c r="F938" s="144">
        <v>259.97000000000003</v>
      </c>
      <c r="G938" s="144">
        <v>0</v>
      </c>
      <c r="H938" s="144">
        <v>259.97000000000003</v>
      </c>
    </row>
    <row r="939" spans="1:8" ht="15.6" x14ac:dyDescent="0.3">
      <c r="A939" s="144" t="s">
        <v>541</v>
      </c>
      <c r="B939" s="230" t="str">
        <f t="shared" si="17"/>
        <v>7501A</v>
      </c>
      <c r="C939" s="147" t="s">
        <v>678</v>
      </c>
      <c r="D939" s="144">
        <v>0</v>
      </c>
      <c r="E939" s="144">
        <v>0</v>
      </c>
      <c r="F939" s="144">
        <v>0</v>
      </c>
      <c r="G939" s="144">
        <v>0</v>
      </c>
      <c r="H939" s="144">
        <v>0</v>
      </c>
    </row>
    <row r="940" spans="1:8" ht="15.6" x14ac:dyDescent="0.3">
      <c r="A940" s="144" t="s">
        <v>544</v>
      </c>
      <c r="B940" s="230" t="str">
        <f t="shared" si="17"/>
        <v>7913</v>
      </c>
      <c r="C940" s="161" t="s">
        <v>679</v>
      </c>
      <c r="D940" s="144">
        <v>0</v>
      </c>
      <c r="E940" s="144">
        <v>0</v>
      </c>
      <c r="F940" s="144">
        <v>0</v>
      </c>
      <c r="G940" s="144">
        <v>0</v>
      </c>
      <c r="H940" s="144">
        <v>0</v>
      </c>
    </row>
    <row r="941" spans="1:8" ht="15.6" x14ac:dyDescent="0.3">
      <c r="A941" s="144" t="s">
        <v>680</v>
      </c>
      <c r="B941" s="230">
        <f t="shared" si="17"/>
        <v>8025</v>
      </c>
      <c r="C941" s="161">
        <v>8025</v>
      </c>
      <c r="D941" s="144">
        <v>0</v>
      </c>
      <c r="E941" s="144">
        <v>0</v>
      </c>
      <c r="F941" s="144">
        <v>0</v>
      </c>
      <c r="G941" s="144">
        <v>0</v>
      </c>
      <c r="H941" s="144">
        <v>0</v>
      </c>
    </row>
    <row r="942" spans="1:8" ht="15.6" x14ac:dyDescent="0.3">
      <c r="A942" s="144" t="s">
        <v>548</v>
      </c>
      <c r="B942" s="230" t="str">
        <f t="shared" si="17"/>
        <v>8125</v>
      </c>
      <c r="C942" s="161" t="s">
        <v>681</v>
      </c>
      <c r="D942" s="144">
        <v>0</v>
      </c>
      <c r="E942" s="144">
        <v>0</v>
      </c>
      <c r="F942" s="144">
        <v>0</v>
      </c>
      <c r="G942" s="144">
        <v>0</v>
      </c>
      <c r="H942" s="144">
        <v>0</v>
      </c>
    </row>
    <row r="943" spans="1:8" ht="15.6" x14ac:dyDescent="0.3">
      <c r="A943" s="144" t="s">
        <v>553</v>
      </c>
      <c r="B943" s="230" t="str">
        <f t="shared" si="17"/>
        <v>8811</v>
      </c>
      <c r="C943" s="161" t="s">
        <v>682</v>
      </c>
      <c r="D943" s="144">
        <v>0</v>
      </c>
      <c r="E943" s="144">
        <v>0</v>
      </c>
      <c r="F943" s="144">
        <v>0</v>
      </c>
      <c r="G943" s="144">
        <v>0</v>
      </c>
      <c r="H943" s="144">
        <v>0</v>
      </c>
    </row>
    <row r="944" spans="1:8" ht="15.6" x14ac:dyDescent="0.3">
      <c r="A944" s="144" t="s">
        <v>555</v>
      </c>
      <c r="B944" s="230" t="str">
        <f t="shared" si="17"/>
        <v>9025</v>
      </c>
      <c r="C944" s="147" t="s">
        <v>683</v>
      </c>
      <c r="D944" s="144">
        <v>0</v>
      </c>
      <c r="E944" s="144">
        <v>0</v>
      </c>
      <c r="F944" s="144">
        <v>0</v>
      </c>
      <c r="G944" s="144">
        <v>0</v>
      </c>
      <c r="H944" s="144">
        <v>0</v>
      </c>
    </row>
    <row r="945" spans="1:8" ht="15.6" x14ac:dyDescent="0.3">
      <c r="A945" s="144" t="s">
        <v>557</v>
      </c>
      <c r="B945" s="230" t="str">
        <f t="shared" si="17"/>
        <v>9202</v>
      </c>
      <c r="C945" s="147" t="s">
        <v>684</v>
      </c>
      <c r="D945" s="144">
        <v>0</v>
      </c>
      <c r="E945" s="144">
        <v>0</v>
      </c>
      <c r="F945" s="144">
        <v>0</v>
      </c>
      <c r="G945" s="144">
        <v>0</v>
      </c>
      <c r="H945" s="144">
        <v>0</v>
      </c>
    </row>
    <row r="946" spans="1:8" ht="15.6" x14ac:dyDescent="0.3">
      <c r="A946" s="144" t="s">
        <v>559</v>
      </c>
      <c r="B946" s="230" t="str">
        <f t="shared" si="17"/>
        <v>9302</v>
      </c>
      <c r="C946" s="147" t="s">
        <v>685</v>
      </c>
      <c r="D946" s="144">
        <v>0</v>
      </c>
      <c r="E946" s="144">
        <v>0</v>
      </c>
      <c r="F946" s="144">
        <v>0</v>
      </c>
      <c r="G946" s="144">
        <v>0</v>
      </c>
      <c r="H946" s="144">
        <v>0</v>
      </c>
    </row>
    <row r="947" spans="1:8" ht="15.6" x14ac:dyDescent="0.3">
      <c r="A947" s="144" t="s">
        <v>561</v>
      </c>
      <c r="B947" s="230" t="str">
        <f t="shared" si="17"/>
        <v>9425</v>
      </c>
      <c r="C947" s="147" t="s">
        <v>686</v>
      </c>
      <c r="D947" s="144">
        <v>0</v>
      </c>
      <c r="E947" s="144">
        <v>0</v>
      </c>
      <c r="F947" s="144">
        <v>0</v>
      </c>
      <c r="G947" s="144">
        <v>0</v>
      </c>
      <c r="H947" s="144">
        <v>0</v>
      </c>
    </row>
    <row r="948" spans="1:8" ht="15.6" x14ac:dyDescent="0.3">
      <c r="A948" s="144" t="s">
        <v>563</v>
      </c>
      <c r="B948" s="230" t="str">
        <f t="shared" si="17"/>
        <v>9601A</v>
      </c>
      <c r="C948" s="147" t="s">
        <v>687</v>
      </c>
      <c r="D948" s="144">
        <v>0</v>
      </c>
      <c r="E948" s="144">
        <v>0</v>
      </c>
      <c r="F948" s="144">
        <v>0</v>
      </c>
      <c r="G948" s="144">
        <v>0</v>
      </c>
      <c r="H948" s="144">
        <v>0</v>
      </c>
    </row>
    <row r="949" spans="1:8" ht="15.6" x14ac:dyDescent="0.3">
      <c r="A949" s="144" t="s">
        <v>566</v>
      </c>
      <c r="B949" s="230" t="str">
        <f t="shared" si="17"/>
        <v>9701A</v>
      </c>
      <c r="C949" s="147" t="s">
        <v>688</v>
      </c>
      <c r="D949" s="144">
        <v>0</v>
      </c>
      <c r="E949" s="144">
        <v>0</v>
      </c>
      <c r="F949" s="144">
        <v>0</v>
      </c>
      <c r="G949" s="144">
        <v>0</v>
      </c>
      <c r="H949" s="144">
        <v>0</v>
      </c>
    </row>
    <row r="950" spans="1:8" ht="15.6" x14ac:dyDescent="0.3">
      <c r="A950" s="144" t="s">
        <v>566</v>
      </c>
      <c r="B950" s="230" t="str">
        <f t="shared" si="17"/>
        <v>9801A</v>
      </c>
      <c r="C950" s="147" t="s">
        <v>689</v>
      </c>
      <c r="D950" s="144">
        <v>10434252.77</v>
      </c>
      <c r="E950" s="144">
        <v>200603.94000000134</v>
      </c>
      <c r="F950" s="144">
        <v>10634856.710000001</v>
      </c>
      <c r="G950" s="144">
        <v>0</v>
      </c>
      <c r="H950" s="144">
        <v>10634856.710000001</v>
      </c>
    </row>
    <row r="951" spans="1:8" ht="15.6" x14ac:dyDescent="0.3">
      <c r="A951" s="144" t="s">
        <v>567</v>
      </c>
      <c r="B951" s="230" t="str">
        <f t="shared" si="17"/>
        <v>BB</v>
      </c>
      <c r="C951" s="147" t="s">
        <v>587</v>
      </c>
      <c r="D951" s="144">
        <v>0</v>
      </c>
      <c r="E951" s="144">
        <v>0</v>
      </c>
      <c r="F951" s="144">
        <v>0</v>
      </c>
      <c r="G951" s="144">
        <v>0</v>
      </c>
      <c r="H951" s="144">
        <v>0</v>
      </c>
    </row>
    <row r="952" spans="1:8" ht="15.6" x14ac:dyDescent="0.3">
      <c r="A952" s="144" t="s">
        <v>569</v>
      </c>
      <c r="B952" s="230" t="str">
        <f t="shared" si="17"/>
        <v>AA</v>
      </c>
      <c r="C952" s="225" t="s">
        <v>570</v>
      </c>
      <c r="D952" s="144"/>
      <c r="E952" s="144">
        <v>0</v>
      </c>
      <c r="F952" s="144">
        <v>0</v>
      </c>
      <c r="G952" s="144">
        <v>0</v>
      </c>
      <c r="H952" s="144">
        <v>0</v>
      </c>
    </row>
    <row r="953" spans="1:8" ht="15.6" x14ac:dyDescent="0.3">
      <c r="A953" s="144" t="s">
        <v>690</v>
      </c>
      <c r="B953" s="230">
        <f t="shared" si="17"/>
        <v>0</v>
      </c>
      <c r="C953" s="144"/>
      <c r="D953" s="144"/>
      <c r="E953" s="144">
        <v>0</v>
      </c>
      <c r="F953" s="144">
        <v>0</v>
      </c>
      <c r="G953" s="144">
        <v>0</v>
      </c>
      <c r="H953" s="144">
        <v>0</v>
      </c>
    </row>
    <row r="954" spans="1:8" ht="15.6" x14ac:dyDescent="0.3">
      <c r="A954" s="144" t="s">
        <v>572</v>
      </c>
      <c r="B954" s="230">
        <f t="shared" si="17"/>
        <v>0</v>
      </c>
      <c r="C954" s="144"/>
      <c r="D954" s="144"/>
      <c r="E954" s="144">
        <v>0</v>
      </c>
      <c r="F954" s="144">
        <v>0</v>
      </c>
      <c r="G954" s="144">
        <v>0</v>
      </c>
      <c r="H954" s="144">
        <v>0</v>
      </c>
    </row>
    <row r="955" spans="1:8" ht="15.6" x14ac:dyDescent="0.3">
      <c r="A955" s="144" t="s">
        <v>300</v>
      </c>
      <c r="B955" s="230" t="str">
        <f t="shared" si="17"/>
        <v>QQ</v>
      </c>
      <c r="C955" s="225" t="s">
        <v>573</v>
      </c>
      <c r="D955" s="144"/>
      <c r="E955" s="144">
        <v>0</v>
      </c>
      <c r="F955" s="144">
        <v>0</v>
      </c>
      <c r="G955" s="144">
        <v>0</v>
      </c>
      <c r="H955" s="144">
        <v>0</v>
      </c>
    </row>
    <row r="956" spans="1:8" ht="15.6" x14ac:dyDescent="0.3">
      <c r="A956" s="144" t="s">
        <v>574</v>
      </c>
      <c r="B956" s="230">
        <f t="shared" si="17"/>
        <v>0</v>
      </c>
      <c r="C956" s="144"/>
      <c r="D956" s="144"/>
      <c r="E956" s="144">
        <v>0</v>
      </c>
      <c r="F956" s="144">
        <v>0</v>
      </c>
      <c r="G956" s="144">
        <v>0</v>
      </c>
      <c r="H956" s="144">
        <v>0</v>
      </c>
    </row>
    <row r="957" spans="1:8" ht="15.6" x14ac:dyDescent="0.3">
      <c r="A957" s="144" t="s">
        <v>575</v>
      </c>
      <c r="B957" s="230" t="str">
        <f t="shared" si="17"/>
        <v>RB</v>
      </c>
      <c r="C957" s="231" t="s">
        <v>576</v>
      </c>
      <c r="D957" s="144"/>
      <c r="E957" s="144">
        <v>0</v>
      </c>
      <c r="F957" s="144">
        <v>0</v>
      </c>
      <c r="G957" s="144">
        <v>0</v>
      </c>
      <c r="H957" s="144">
        <v>0</v>
      </c>
    </row>
    <row r="958" spans="1:8" ht="15.6" x14ac:dyDescent="0.3">
      <c r="A958" s="144"/>
      <c r="B958" s="230"/>
      <c r="C958" s="144"/>
      <c r="D958" s="148" t="s">
        <v>577</v>
      </c>
      <c r="E958" s="148" t="s">
        <v>577</v>
      </c>
      <c r="F958" s="148" t="s">
        <v>577</v>
      </c>
      <c r="G958" s="148" t="s">
        <v>577</v>
      </c>
      <c r="H958" s="148" t="s">
        <v>577</v>
      </c>
    </row>
    <row r="959" spans="1:8" ht="15.6" x14ac:dyDescent="0.3">
      <c r="A959" s="144" t="s">
        <v>578</v>
      </c>
      <c r="B959" s="230"/>
      <c r="C959" s="158"/>
      <c r="D959" s="144">
        <v>11184335.32</v>
      </c>
      <c r="E959" s="144">
        <v>200603.94000000134</v>
      </c>
      <c r="F959" s="144">
        <v>11384939.260000002</v>
      </c>
      <c r="G959" s="144">
        <v>13425</v>
      </c>
      <c r="H959" s="144">
        <v>11398364.260000002</v>
      </c>
    </row>
    <row r="960" spans="1:8" ht="15.6" x14ac:dyDescent="0.3">
      <c r="A960" s="144"/>
      <c r="B960" s="230"/>
      <c r="C960" s="144"/>
      <c r="D960" s="148" t="s">
        <v>397</v>
      </c>
      <c r="E960" s="148" t="s">
        <v>397</v>
      </c>
      <c r="F960" s="148" t="s">
        <v>397</v>
      </c>
      <c r="G960" s="148" t="s">
        <v>397</v>
      </c>
      <c r="H960" s="148" t="s">
        <v>397</v>
      </c>
    </row>
    <row r="961" spans="1:8" ht="15.6" x14ac:dyDescent="0.3">
      <c r="A961" s="144"/>
      <c r="B961" s="230"/>
      <c r="C961" s="144"/>
      <c r="D961" s="144"/>
      <c r="E961" s="144"/>
      <c r="F961" s="144"/>
      <c r="G961" s="144"/>
      <c r="H961" s="144">
        <v>0</v>
      </c>
    </row>
    <row r="962" spans="1:8" ht="15.6" x14ac:dyDescent="0.3">
      <c r="B962" s="230"/>
    </row>
    <row r="963" spans="1:8" ht="15.6" x14ac:dyDescent="0.3">
      <c r="B963" s="230"/>
    </row>
    <row r="964" spans="1:8" ht="15.6" x14ac:dyDescent="0.3">
      <c r="A964" s="144"/>
      <c r="B964" s="230"/>
      <c r="C964" s="144"/>
      <c r="D964" s="144" t="s">
        <v>394</v>
      </c>
      <c r="E964" s="144"/>
      <c r="F964" s="144"/>
      <c r="G964" s="144"/>
      <c r="H964" s="144"/>
    </row>
    <row r="965" spans="1:8" ht="15.6" x14ac:dyDescent="0.3">
      <c r="A965" s="144"/>
      <c r="B965" s="230"/>
      <c r="C965" s="144"/>
      <c r="D965" s="144" t="s">
        <v>395</v>
      </c>
      <c r="E965" s="144"/>
      <c r="F965" s="144"/>
      <c r="G965" s="144"/>
      <c r="H965" s="144"/>
    </row>
    <row r="966" spans="1:8" ht="15.6" x14ac:dyDescent="0.3">
      <c r="A966" s="144" t="s">
        <v>599</v>
      </c>
      <c r="B966" s="230"/>
      <c r="C966" s="144"/>
      <c r="D966" s="144"/>
      <c r="E966" s="149" t="s">
        <v>611</v>
      </c>
      <c r="F966" s="144"/>
      <c r="G966" s="144"/>
      <c r="H966" s="144"/>
    </row>
    <row r="967" spans="1:8" ht="15.6" x14ac:dyDescent="0.3">
      <c r="A967" s="148" t="s">
        <v>397</v>
      </c>
      <c r="B967" s="230"/>
      <c r="C967" s="156" t="s">
        <v>397</v>
      </c>
      <c r="D967" s="156" t="s">
        <v>397</v>
      </c>
      <c r="E967" s="156" t="s">
        <v>397</v>
      </c>
      <c r="F967" s="156" t="s">
        <v>397</v>
      </c>
      <c r="G967" s="156" t="s">
        <v>397</v>
      </c>
      <c r="H967" s="156" t="s">
        <v>397</v>
      </c>
    </row>
    <row r="968" spans="1:8" ht="15.6" x14ac:dyDescent="0.3">
      <c r="A968" s="144" t="s">
        <v>398</v>
      </c>
      <c r="B968" s="230"/>
      <c r="C968" s="158"/>
      <c r="D968" s="146" t="s">
        <v>185</v>
      </c>
      <c r="E968" s="146" t="s">
        <v>185</v>
      </c>
      <c r="F968" s="146" t="s">
        <v>399</v>
      </c>
      <c r="G968" s="146" t="s">
        <v>185</v>
      </c>
      <c r="H968" s="146" t="s">
        <v>400</v>
      </c>
    </row>
    <row r="969" spans="1:8" ht="15.6" x14ac:dyDescent="0.3">
      <c r="A969" s="144"/>
      <c r="B969" s="230"/>
      <c r="C969" s="158"/>
      <c r="D969" s="146" t="s">
        <v>401</v>
      </c>
      <c r="E969" s="146" t="s">
        <v>402</v>
      </c>
      <c r="F969" s="146" t="s">
        <v>402</v>
      </c>
      <c r="G969" s="146" t="s">
        <v>403</v>
      </c>
      <c r="H969" s="146" t="s">
        <v>404</v>
      </c>
    </row>
    <row r="970" spans="1:8" ht="15.6" x14ac:dyDescent="0.3">
      <c r="A970" s="144"/>
      <c r="B970" s="230"/>
      <c r="C970" s="158"/>
      <c r="D970" s="146" t="s">
        <v>405</v>
      </c>
      <c r="E970" s="146" t="s">
        <v>406</v>
      </c>
      <c r="F970" s="144"/>
      <c r="G970" s="146" t="s">
        <v>406</v>
      </c>
      <c r="H970" s="146" t="s">
        <v>407</v>
      </c>
    </row>
    <row r="971" spans="1:8" ht="15.6" x14ac:dyDescent="0.3">
      <c r="A971" s="148" t="s">
        <v>397</v>
      </c>
      <c r="B971" s="230"/>
      <c r="C971" s="156" t="s">
        <v>397</v>
      </c>
      <c r="D971" s="156" t="s">
        <v>397</v>
      </c>
      <c r="E971" s="156" t="s">
        <v>397</v>
      </c>
      <c r="F971" s="156" t="s">
        <v>397</v>
      </c>
      <c r="G971" s="156" t="s">
        <v>397</v>
      </c>
      <c r="H971" s="156" t="s">
        <v>397</v>
      </c>
    </row>
    <row r="972" spans="1:8" ht="15.6" x14ac:dyDescent="0.3">
      <c r="A972" s="144" t="s">
        <v>408</v>
      </c>
      <c r="B972" s="230" t="str">
        <f>C972</f>
        <v>00</v>
      </c>
      <c r="C972" s="224" t="s">
        <v>409</v>
      </c>
      <c r="D972" s="144">
        <v>0</v>
      </c>
      <c r="E972" s="144">
        <v>0</v>
      </c>
      <c r="F972" s="144">
        <v>0</v>
      </c>
      <c r="G972" s="144">
        <v>0</v>
      </c>
      <c r="H972" s="144">
        <v>0</v>
      </c>
    </row>
    <row r="973" spans="1:8" ht="15.6" x14ac:dyDescent="0.3">
      <c r="A973" s="144" t="s">
        <v>410</v>
      </c>
      <c r="B973" s="230" t="str">
        <f t="shared" ref="B973:B1036" si="18">C973</f>
        <v>0202</v>
      </c>
      <c r="C973" s="161" t="s">
        <v>612</v>
      </c>
      <c r="D973" s="144">
        <v>0</v>
      </c>
      <c r="E973" s="144">
        <v>0</v>
      </c>
      <c r="F973" s="144">
        <v>0</v>
      </c>
      <c r="G973" s="144">
        <v>0</v>
      </c>
      <c r="H973" s="144">
        <v>0</v>
      </c>
    </row>
    <row r="974" spans="1:8" ht="15.6" x14ac:dyDescent="0.3">
      <c r="A974" s="144" t="s">
        <v>413</v>
      </c>
      <c r="B974" s="230" t="str">
        <f t="shared" si="18"/>
        <v>0303</v>
      </c>
      <c r="C974" s="161" t="s">
        <v>613</v>
      </c>
      <c r="D974" s="144">
        <v>0</v>
      </c>
      <c r="E974" s="144">
        <v>0</v>
      </c>
      <c r="F974" s="144">
        <v>0</v>
      </c>
      <c r="G974" s="144">
        <v>0</v>
      </c>
      <c r="H974" s="144">
        <v>0</v>
      </c>
    </row>
    <row r="975" spans="1:8" ht="15.6" x14ac:dyDescent="0.3">
      <c r="A975" s="144" t="s">
        <v>415</v>
      </c>
      <c r="B975" s="230" t="str">
        <f t="shared" si="18"/>
        <v>0412</v>
      </c>
      <c r="C975" s="161" t="s">
        <v>614</v>
      </c>
      <c r="D975" s="144">
        <v>0</v>
      </c>
      <c r="E975" s="144">
        <v>0</v>
      </c>
      <c r="F975" s="144">
        <v>0</v>
      </c>
      <c r="G975" s="144">
        <v>0</v>
      </c>
      <c r="H975" s="144">
        <v>0</v>
      </c>
    </row>
    <row r="976" spans="1:8" ht="15.6" x14ac:dyDescent="0.3">
      <c r="A976" s="144" t="s">
        <v>417</v>
      </c>
      <c r="B976" s="230" t="str">
        <f t="shared" si="18"/>
        <v>0521</v>
      </c>
      <c r="C976" s="147" t="s">
        <v>615</v>
      </c>
      <c r="D976" s="144">
        <v>0</v>
      </c>
      <c r="E976" s="144">
        <v>0</v>
      </c>
      <c r="F976" s="144">
        <v>0</v>
      </c>
      <c r="G976" s="144">
        <v>0</v>
      </c>
      <c r="H976" s="144">
        <v>0</v>
      </c>
    </row>
    <row r="977" spans="1:8" ht="15.6" x14ac:dyDescent="0.3">
      <c r="A977" s="144" t="s">
        <v>419</v>
      </c>
      <c r="B977" s="230" t="str">
        <f t="shared" si="18"/>
        <v>0603</v>
      </c>
      <c r="C977" s="161" t="s">
        <v>616</v>
      </c>
      <c r="D977" s="144">
        <v>0</v>
      </c>
      <c r="E977" s="144">
        <v>0</v>
      </c>
      <c r="F977" s="144">
        <v>0</v>
      </c>
      <c r="G977" s="144">
        <v>0</v>
      </c>
      <c r="H977" s="144">
        <v>0</v>
      </c>
    </row>
    <row r="978" spans="1:8" ht="15.6" x14ac:dyDescent="0.3">
      <c r="A978" s="144" t="s">
        <v>421</v>
      </c>
      <c r="B978" s="230" t="str">
        <f t="shared" si="18"/>
        <v>0721</v>
      </c>
      <c r="C978" s="147" t="s">
        <v>617</v>
      </c>
      <c r="D978" s="144">
        <v>0</v>
      </c>
      <c r="E978" s="144">
        <v>0</v>
      </c>
      <c r="F978" s="144">
        <v>0</v>
      </c>
      <c r="G978" s="144">
        <v>0</v>
      </c>
      <c r="H978" s="144">
        <v>0</v>
      </c>
    </row>
    <row r="979" spans="1:8" ht="15.6" x14ac:dyDescent="0.3">
      <c r="A979" s="144" t="s">
        <v>423</v>
      </c>
      <c r="B979" s="230" t="str">
        <f t="shared" si="18"/>
        <v>0803</v>
      </c>
      <c r="C979" s="147" t="s">
        <v>618</v>
      </c>
      <c r="D979" s="144">
        <v>0</v>
      </c>
      <c r="E979" s="144">
        <v>0</v>
      </c>
      <c r="F979" s="144">
        <v>0</v>
      </c>
      <c r="G979" s="144">
        <v>0</v>
      </c>
      <c r="H979" s="144">
        <v>0</v>
      </c>
    </row>
    <row r="980" spans="1:8" ht="15.6" x14ac:dyDescent="0.3">
      <c r="A980" s="144" t="s">
        <v>605</v>
      </c>
      <c r="B980" s="230" t="str">
        <f t="shared" si="18"/>
        <v>1012</v>
      </c>
      <c r="C980" s="147" t="s">
        <v>619</v>
      </c>
      <c r="D980" s="144">
        <v>0</v>
      </c>
      <c r="E980" s="144">
        <v>0</v>
      </c>
      <c r="F980" s="144">
        <v>0</v>
      </c>
      <c r="G980" s="144">
        <v>0</v>
      </c>
      <c r="H980" s="144">
        <v>0</v>
      </c>
    </row>
    <row r="981" spans="1:8" ht="15.6" x14ac:dyDescent="0.3">
      <c r="A981" s="144" t="s">
        <v>429</v>
      </c>
      <c r="B981" s="230" t="str">
        <f t="shared" si="18"/>
        <v>1206</v>
      </c>
      <c r="C981" s="161" t="s">
        <v>620</v>
      </c>
      <c r="D981" s="144">
        <v>6846.39</v>
      </c>
      <c r="E981" s="144">
        <v>0</v>
      </c>
      <c r="F981" s="144">
        <v>6846.39</v>
      </c>
      <c r="G981" s="144">
        <v>0</v>
      </c>
      <c r="H981" s="144">
        <v>6846.39</v>
      </c>
    </row>
    <row r="982" spans="1:8" ht="15.6" x14ac:dyDescent="0.3">
      <c r="A982" s="144" t="s">
        <v>432</v>
      </c>
      <c r="B982" s="230" t="str">
        <f t="shared" si="18"/>
        <v>1312</v>
      </c>
      <c r="C982" s="161" t="s">
        <v>621</v>
      </c>
      <c r="D982" s="144">
        <v>0</v>
      </c>
      <c r="E982" s="144">
        <v>0</v>
      </c>
      <c r="F982" s="144">
        <v>0</v>
      </c>
      <c r="G982" s="144">
        <v>0</v>
      </c>
      <c r="H982" s="144">
        <v>0</v>
      </c>
    </row>
    <row r="983" spans="1:8" ht="15.6" x14ac:dyDescent="0.3">
      <c r="A983" s="144" t="s">
        <v>21</v>
      </c>
      <c r="B983" s="230" t="str">
        <f t="shared" si="18"/>
        <v>1524</v>
      </c>
      <c r="C983" s="161" t="s">
        <v>622</v>
      </c>
      <c r="D983" s="144">
        <v>16560</v>
      </c>
      <c r="E983" s="144">
        <v>0</v>
      </c>
      <c r="F983" s="144">
        <v>16560</v>
      </c>
      <c r="G983" s="144">
        <v>0</v>
      </c>
      <c r="H983" s="144">
        <v>16560</v>
      </c>
    </row>
    <row r="984" spans="1:8" ht="15.6" x14ac:dyDescent="0.3">
      <c r="A984" s="144" t="s">
        <v>284</v>
      </c>
      <c r="B984" s="230" t="str">
        <f t="shared" si="18"/>
        <v>1625</v>
      </c>
      <c r="C984" s="147" t="s">
        <v>623</v>
      </c>
      <c r="D984" s="144">
        <v>0</v>
      </c>
      <c r="E984" s="144">
        <v>0</v>
      </c>
      <c r="F984" s="144">
        <v>0</v>
      </c>
      <c r="G984" s="144">
        <v>0</v>
      </c>
      <c r="H984" s="144">
        <v>0</v>
      </c>
    </row>
    <row r="985" spans="1:8" ht="15.6" x14ac:dyDescent="0.3">
      <c r="A985" s="147" t="s">
        <v>436</v>
      </c>
      <c r="B985" s="230" t="str">
        <f t="shared" si="18"/>
        <v>1712</v>
      </c>
      <c r="C985" s="147" t="s">
        <v>624</v>
      </c>
      <c r="D985" s="144">
        <v>0</v>
      </c>
      <c r="E985" s="144">
        <v>0</v>
      </c>
      <c r="F985" s="144">
        <v>0</v>
      </c>
      <c r="G985" s="144">
        <v>0</v>
      </c>
      <c r="H985" s="144">
        <v>0</v>
      </c>
    </row>
    <row r="986" spans="1:8" ht="15.6" x14ac:dyDescent="0.3">
      <c r="A986" s="147" t="s">
        <v>438</v>
      </c>
      <c r="B986" s="230" t="str">
        <f t="shared" si="18"/>
        <v>1841</v>
      </c>
      <c r="C986" s="147" t="s">
        <v>439</v>
      </c>
      <c r="D986" s="144">
        <v>0</v>
      </c>
      <c r="E986" s="144">
        <v>0</v>
      </c>
      <c r="F986" s="144">
        <v>0</v>
      </c>
      <c r="G986" s="144">
        <v>0</v>
      </c>
      <c r="H986" s="144">
        <v>0</v>
      </c>
    </row>
    <row r="987" spans="1:8" ht="15.6" x14ac:dyDescent="0.3">
      <c r="A987" s="144" t="s">
        <v>440</v>
      </c>
      <c r="B987" s="230" t="str">
        <f t="shared" si="18"/>
        <v>2024</v>
      </c>
      <c r="C987" s="147" t="s">
        <v>625</v>
      </c>
      <c r="D987" s="144">
        <v>0</v>
      </c>
      <c r="E987" s="144">
        <v>0</v>
      </c>
      <c r="F987" s="144">
        <v>0</v>
      </c>
      <c r="G987" s="144">
        <v>0</v>
      </c>
      <c r="H987" s="144">
        <v>0</v>
      </c>
    </row>
    <row r="988" spans="1:8" ht="15.6" x14ac:dyDescent="0.3">
      <c r="A988" s="144" t="s">
        <v>442</v>
      </c>
      <c r="B988" s="230" t="str">
        <f t="shared" si="18"/>
        <v>2124</v>
      </c>
      <c r="C988" s="147" t="s">
        <v>626</v>
      </c>
      <c r="D988" s="144">
        <v>0</v>
      </c>
      <c r="E988" s="144">
        <v>0</v>
      </c>
      <c r="F988" s="144">
        <v>0</v>
      </c>
      <c r="G988" s="144">
        <v>0</v>
      </c>
      <c r="H988" s="144">
        <v>0</v>
      </c>
    </row>
    <row r="989" spans="1:8" ht="15.6" x14ac:dyDescent="0.3">
      <c r="A989" s="144" t="s">
        <v>444</v>
      </c>
      <c r="B989" s="230" t="str">
        <f t="shared" si="18"/>
        <v>2225</v>
      </c>
      <c r="C989" s="147" t="s">
        <v>627</v>
      </c>
      <c r="D989" s="144">
        <v>60106.130000000005</v>
      </c>
      <c r="E989" s="144">
        <v>0</v>
      </c>
      <c r="F989" s="144">
        <v>60106.130000000005</v>
      </c>
      <c r="G989" s="144">
        <v>0</v>
      </c>
      <c r="H989" s="144">
        <v>60106.130000000005</v>
      </c>
    </row>
    <row r="990" spans="1:8" ht="15.6" x14ac:dyDescent="0.3">
      <c r="A990" s="144" t="s">
        <v>446</v>
      </c>
      <c r="B990" s="230" t="str">
        <f t="shared" si="18"/>
        <v>2325</v>
      </c>
      <c r="C990" s="147" t="s">
        <v>628</v>
      </c>
      <c r="D990" s="144">
        <v>37306.18</v>
      </c>
      <c r="E990" s="144">
        <v>0</v>
      </c>
      <c r="F990" s="144">
        <v>37306.18</v>
      </c>
      <c r="G990" s="144">
        <v>0</v>
      </c>
      <c r="H990" s="144">
        <v>37306.18</v>
      </c>
    </row>
    <row r="991" spans="1:8" ht="15.6" x14ac:dyDescent="0.3">
      <c r="A991" s="144" t="s">
        <v>448</v>
      </c>
      <c r="B991" s="230" t="str">
        <f t="shared" si="18"/>
        <v>2425</v>
      </c>
      <c r="C991" s="147" t="s">
        <v>629</v>
      </c>
      <c r="D991" s="144">
        <v>316.16000000000003</v>
      </c>
      <c r="E991" s="144">
        <v>0</v>
      </c>
      <c r="F991" s="144">
        <v>316.16000000000003</v>
      </c>
      <c r="G991" s="144">
        <v>0</v>
      </c>
      <c r="H991" s="144">
        <v>316.16000000000003</v>
      </c>
    </row>
    <row r="992" spans="1:8" ht="15.6" x14ac:dyDescent="0.3">
      <c r="A992" s="144" t="s">
        <v>450</v>
      </c>
      <c r="B992" s="230" t="str">
        <f t="shared" si="18"/>
        <v>2504</v>
      </c>
      <c r="C992" s="161" t="s">
        <v>630</v>
      </c>
      <c r="D992" s="144">
        <v>0</v>
      </c>
      <c r="E992" s="144">
        <v>0</v>
      </c>
      <c r="F992" s="144">
        <v>0</v>
      </c>
      <c r="G992" s="144">
        <v>0</v>
      </c>
      <c r="H992" s="144">
        <v>0</v>
      </c>
    </row>
    <row r="993" spans="1:8" ht="15.6" x14ac:dyDescent="0.3">
      <c r="A993" s="144" t="s">
        <v>452</v>
      </c>
      <c r="B993" s="230" t="str">
        <f t="shared" si="18"/>
        <v>2604</v>
      </c>
      <c r="C993" s="161" t="s">
        <v>631</v>
      </c>
      <c r="D993" s="144">
        <v>0</v>
      </c>
      <c r="E993" s="144">
        <v>0</v>
      </c>
      <c r="F993" s="144">
        <v>0</v>
      </c>
      <c r="G993" s="144">
        <v>0</v>
      </c>
      <c r="H993" s="144">
        <v>0</v>
      </c>
    </row>
    <row r="994" spans="1:8" ht="15.6" x14ac:dyDescent="0.3">
      <c r="A994" s="144" t="s">
        <v>454</v>
      </c>
      <c r="B994" s="230" t="str">
        <f t="shared" si="18"/>
        <v>2704</v>
      </c>
      <c r="C994" s="147" t="s">
        <v>632</v>
      </c>
      <c r="D994" s="144">
        <v>0</v>
      </c>
      <c r="E994" s="144">
        <v>0</v>
      </c>
      <c r="F994" s="144">
        <v>0</v>
      </c>
      <c r="G994" s="144">
        <v>0</v>
      </c>
      <c r="H994" s="144">
        <v>0</v>
      </c>
    </row>
    <row r="995" spans="1:8" ht="15.6" x14ac:dyDescent="0.3">
      <c r="A995" s="144" t="s">
        <v>456</v>
      </c>
      <c r="B995" s="230" t="str">
        <f t="shared" si="18"/>
        <v>2824</v>
      </c>
      <c r="C995" s="147" t="s">
        <v>633</v>
      </c>
      <c r="D995" s="144">
        <v>0</v>
      </c>
      <c r="E995" s="144">
        <v>0</v>
      </c>
      <c r="F995" s="144">
        <v>0</v>
      </c>
      <c r="G995" s="144">
        <v>0</v>
      </c>
      <c r="H995" s="144">
        <v>0</v>
      </c>
    </row>
    <row r="996" spans="1:8" ht="15.6" x14ac:dyDescent="0.3">
      <c r="A996" s="144" t="s">
        <v>458</v>
      </c>
      <c r="B996" s="230" t="str">
        <f t="shared" si="18"/>
        <v>2925</v>
      </c>
      <c r="C996" s="161" t="s">
        <v>634</v>
      </c>
      <c r="D996" s="144">
        <v>1052.56</v>
      </c>
      <c r="E996" s="144">
        <v>0</v>
      </c>
      <c r="F996" s="144">
        <v>1052.56</v>
      </c>
      <c r="G996" s="144">
        <v>0</v>
      </c>
      <c r="H996" s="144">
        <v>1052.56</v>
      </c>
    </row>
    <row r="997" spans="1:8" ht="15.6" x14ac:dyDescent="0.3">
      <c r="A997" s="144" t="s">
        <v>460</v>
      </c>
      <c r="B997" s="230" t="str">
        <f t="shared" si="18"/>
        <v>3025</v>
      </c>
      <c r="C997" s="161" t="s">
        <v>635</v>
      </c>
      <c r="D997" s="144">
        <v>14067.48</v>
      </c>
      <c r="E997" s="144">
        <v>0</v>
      </c>
      <c r="F997" s="144">
        <v>14067.48</v>
      </c>
      <c r="G997" s="144">
        <v>0</v>
      </c>
      <c r="H997" s="144">
        <v>14067.48</v>
      </c>
    </row>
    <row r="998" spans="1:8" ht="15.6" x14ac:dyDescent="0.3">
      <c r="A998" s="144" t="s">
        <v>462</v>
      </c>
      <c r="B998" s="230" t="str">
        <f t="shared" si="18"/>
        <v>3225</v>
      </c>
      <c r="C998" s="147" t="s">
        <v>636</v>
      </c>
      <c r="D998" s="144">
        <v>2211.3000000000002</v>
      </c>
      <c r="E998" s="144">
        <v>0</v>
      </c>
      <c r="F998" s="144">
        <v>2211.3000000000002</v>
      </c>
      <c r="G998" s="144">
        <v>0</v>
      </c>
      <c r="H998" s="144">
        <v>2211.3000000000002</v>
      </c>
    </row>
    <row r="999" spans="1:8" ht="15.6" x14ac:dyDescent="0.3">
      <c r="A999" s="144" t="s">
        <v>464</v>
      </c>
      <c r="B999" s="230" t="str">
        <f t="shared" si="18"/>
        <v>3304</v>
      </c>
      <c r="C999" s="161" t="s">
        <v>637</v>
      </c>
      <c r="D999" s="144">
        <v>0</v>
      </c>
      <c r="E999" s="144">
        <v>0</v>
      </c>
      <c r="F999" s="144">
        <v>0</v>
      </c>
      <c r="G999" s="144">
        <v>0</v>
      </c>
      <c r="H999" s="144">
        <v>0</v>
      </c>
    </row>
    <row r="1000" spans="1:8" ht="15.6" x14ac:dyDescent="0.3">
      <c r="A1000" s="144" t="s">
        <v>466</v>
      </c>
      <c r="B1000" s="230" t="str">
        <f t="shared" si="18"/>
        <v>3425</v>
      </c>
      <c r="C1000" s="147" t="s">
        <v>638</v>
      </c>
      <c r="D1000" s="144">
        <v>582.97</v>
      </c>
      <c r="E1000" s="144">
        <v>0</v>
      </c>
      <c r="F1000" s="144">
        <v>582.97</v>
      </c>
      <c r="G1000" s="144">
        <v>0</v>
      </c>
      <c r="H1000" s="144">
        <v>582.97</v>
      </c>
    </row>
    <row r="1001" spans="1:8" ht="15.6" x14ac:dyDescent="0.3">
      <c r="A1001" s="144" t="s">
        <v>468</v>
      </c>
      <c r="B1001" s="230" t="str">
        <f t="shared" si="18"/>
        <v>3525</v>
      </c>
      <c r="C1001" s="147" t="s">
        <v>639</v>
      </c>
      <c r="D1001" s="144">
        <v>0</v>
      </c>
      <c r="E1001" s="144">
        <v>0</v>
      </c>
      <c r="F1001" s="144">
        <v>0</v>
      </c>
      <c r="G1001" s="144">
        <v>0</v>
      </c>
      <c r="H1001" s="144">
        <v>0</v>
      </c>
    </row>
    <row r="1002" spans="1:8" ht="15.6" x14ac:dyDescent="0.3">
      <c r="A1002" s="144" t="s">
        <v>470</v>
      </c>
      <c r="B1002" s="230" t="str">
        <f t="shared" si="18"/>
        <v>3614</v>
      </c>
      <c r="C1002" s="147" t="s">
        <v>640</v>
      </c>
      <c r="D1002" s="144">
        <v>0</v>
      </c>
      <c r="E1002" s="144">
        <v>0</v>
      </c>
      <c r="F1002" s="144">
        <v>0</v>
      </c>
      <c r="G1002" s="144">
        <v>0</v>
      </c>
      <c r="H1002" s="144">
        <v>0</v>
      </c>
    </row>
    <row r="1003" spans="1:8" ht="15.6" x14ac:dyDescent="0.3">
      <c r="A1003" s="144" t="s">
        <v>472</v>
      </c>
      <c r="B1003" s="230" t="str">
        <f t="shared" si="18"/>
        <v>3725</v>
      </c>
      <c r="C1003" s="147" t="s">
        <v>641</v>
      </c>
      <c r="D1003" s="144">
        <v>0</v>
      </c>
      <c r="E1003" s="144">
        <v>0</v>
      </c>
      <c r="F1003" s="144">
        <v>0</v>
      </c>
      <c r="G1003" s="144">
        <v>0</v>
      </c>
      <c r="H1003" s="144">
        <v>0</v>
      </c>
    </row>
    <row r="1004" spans="1:8" ht="15.6" x14ac:dyDescent="0.3">
      <c r="A1004" s="144" t="s">
        <v>474</v>
      </c>
      <c r="B1004" s="230" t="str">
        <f t="shared" si="18"/>
        <v>3813</v>
      </c>
      <c r="C1004" s="147" t="s">
        <v>642</v>
      </c>
      <c r="D1004" s="144">
        <v>0</v>
      </c>
      <c r="E1004" s="144">
        <v>0</v>
      </c>
      <c r="F1004" s="144">
        <v>0</v>
      </c>
      <c r="G1004" s="144">
        <v>0</v>
      </c>
      <c r="H1004" s="144">
        <v>0</v>
      </c>
    </row>
    <row r="1005" spans="1:8" ht="15.6" x14ac:dyDescent="0.3">
      <c r="A1005" s="144" t="s">
        <v>476</v>
      </c>
      <c r="B1005" s="230" t="str">
        <f t="shared" si="18"/>
        <v>3925</v>
      </c>
      <c r="C1005" s="147" t="s">
        <v>643</v>
      </c>
      <c r="D1005" s="144">
        <v>0</v>
      </c>
      <c r="E1005" s="144">
        <v>0</v>
      </c>
      <c r="F1005" s="144">
        <v>0</v>
      </c>
      <c r="G1005" s="144">
        <v>0</v>
      </c>
      <c r="H1005" s="144">
        <v>0</v>
      </c>
    </row>
    <row r="1006" spans="1:8" ht="15.6" x14ac:dyDescent="0.3">
      <c r="A1006" s="144" t="s">
        <v>478</v>
      </c>
      <c r="B1006" s="230" t="str">
        <f t="shared" si="18"/>
        <v>4019</v>
      </c>
      <c r="C1006" s="147" t="s">
        <v>644</v>
      </c>
      <c r="D1006" s="144">
        <v>72.209999999999994</v>
      </c>
      <c r="E1006" s="144">
        <v>0</v>
      </c>
      <c r="F1006" s="144">
        <v>72.209999999999994</v>
      </c>
      <c r="G1006" s="144">
        <v>0</v>
      </c>
      <c r="H1006" s="144">
        <v>72.209999999999994</v>
      </c>
    </row>
    <row r="1007" spans="1:8" ht="15.6" x14ac:dyDescent="0.3">
      <c r="A1007" s="144" t="s">
        <v>481</v>
      </c>
      <c r="B1007" s="230" t="str">
        <f t="shared" si="18"/>
        <v>4125</v>
      </c>
      <c r="C1007" s="161" t="s">
        <v>484</v>
      </c>
      <c r="D1007" s="144">
        <v>223692.97</v>
      </c>
      <c r="E1007" s="144">
        <v>0</v>
      </c>
      <c r="F1007" s="144">
        <v>223692.97</v>
      </c>
      <c r="G1007" s="144">
        <v>0</v>
      </c>
      <c r="H1007" s="144">
        <v>223692.97</v>
      </c>
    </row>
    <row r="1008" spans="1:8" ht="15.6" x14ac:dyDescent="0.3">
      <c r="A1008" s="144" t="s">
        <v>481</v>
      </c>
      <c r="B1008" s="230" t="str">
        <f t="shared" si="18"/>
        <v>4101A</v>
      </c>
      <c r="C1008" s="161" t="s">
        <v>645</v>
      </c>
      <c r="D1008" s="144">
        <v>0</v>
      </c>
      <c r="E1008" s="144">
        <v>0</v>
      </c>
      <c r="F1008" s="144">
        <v>0</v>
      </c>
      <c r="G1008" s="144">
        <v>0</v>
      </c>
      <c r="H1008" s="144">
        <v>0</v>
      </c>
    </row>
    <row r="1009" spans="1:8" ht="15.6" x14ac:dyDescent="0.3">
      <c r="A1009" s="144" t="s">
        <v>485</v>
      </c>
      <c r="B1009" s="230" t="str">
        <f t="shared" si="18"/>
        <v>4212</v>
      </c>
      <c r="C1009" s="161" t="s">
        <v>646</v>
      </c>
      <c r="D1009" s="144">
        <v>1479.45</v>
      </c>
      <c r="E1009" s="144">
        <v>0</v>
      </c>
      <c r="F1009" s="144">
        <v>1479.45</v>
      </c>
      <c r="G1009" s="144">
        <v>0</v>
      </c>
      <c r="H1009" s="144">
        <v>1479.45</v>
      </c>
    </row>
    <row r="1010" spans="1:8" ht="15.6" x14ac:dyDescent="0.3">
      <c r="A1010" s="144" t="s">
        <v>248</v>
      </c>
      <c r="B1010" s="230" t="str">
        <f t="shared" si="18"/>
        <v>4312</v>
      </c>
      <c r="C1010" s="161" t="s">
        <v>647</v>
      </c>
      <c r="D1010" s="144">
        <v>255456.63</v>
      </c>
      <c r="E1010" s="144">
        <v>0</v>
      </c>
      <c r="F1010" s="144">
        <v>255456.63</v>
      </c>
      <c r="G1010" s="144">
        <v>0</v>
      </c>
      <c r="H1010" s="144">
        <v>255456.63</v>
      </c>
    </row>
    <row r="1011" spans="1:8" ht="15.6" x14ac:dyDescent="0.3">
      <c r="A1011" s="144" t="s">
        <v>248</v>
      </c>
      <c r="B1011" s="230" t="str">
        <f t="shared" si="18"/>
        <v>4301A</v>
      </c>
      <c r="C1011" s="161" t="s">
        <v>648</v>
      </c>
      <c r="D1011" s="144">
        <v>0</v>
      </c>
      <c r="E1011" s="144">
        <v>0</v>
      </c>
      <c r="F1011" s="144">
        <v>0</v>
      </c>
      <c r="G1011" s="144">
        <v>0</v>
      </c>
      <c r="H1011" s="144">
        <v>0</v>
      </c>
    </row>
    <row r="1012" spans="1:8" ht="15.6" x14ac:dyDescent="0.3">
      <c r="A1012" s="144" t="s">
        <v>489</v>
      </c>
      <c r="B1012" s="230" t="str">
        <f t="shared" si="18"/>
        <v>4411</v>
      </c>
      <c r="C1012" s="161" t="s">
        <v>649</v>
      </c>
      <c r="D1012" s="144">
        <v>0</v>
      </c>
      <c r="E1012" s="144">
        <v>0</v>
      </c>
      <c r="F1012" s="144">
        <v>0</v>
      </c>
      <c r="G1012" s="144">
        <v>0</v>
      </c>
      <c r="H1012" s="144">
        <v>0</v>
      </c>
    </row>
    <row r="1013" spans="1:8" ht="15.6" x14ac:dyDescent="0.3">
      <c r="A1013" s="144" t="s">
        <v>491</v>
      </c>
      <c r="B1013" s="230" t="str">
        <f t="shared" si="18"/>
        <v>4512</v>
      </c>
      <c r="C1013" s="161" t="s">
        <v>650</v>
      </c>
      <c r="D1013" s="144">
        <v>0</v>
      </c>
      <c r="E1013" s="144">
        <v>0</v>
      </c>
      <c r="F1013" s="144">
        <v>0</v>
      </c>
      <c r="G1013" s="144">
        <v>0</v>
      </c>
      <c r="H1013" s="144">
        <v>0</v>
      </c>
    </row>
    <row r="1014" spans="1:8" ht="15.6" x14ac:dyDescent="0.3">
      <c r="A1014" s="144" t="s">
        <v>493</v>
      </c>
      <c r="B1014" s="230" t="str">
        <f t="shared" si="18"/>
        <v>4619</v>
      </c>
      <c r="C1014" s="161" t="s">
        <v>651</v>
      </c>
      <c r="D1014" s="144">
        <v>1132.06</v>
      </c>
      <c r="E1014" s="144">
        <v>0</v>
      </c>
      <c r="F1014" s="144">
        <v>1132.06</v>
      </c>
      <c r="G1014" s="144">
        <v>0</v>
      </c>
      <c r="H1014" s="144">
        <v>1132.06</v>
      </c>
    </row>
    <row r="1015" spans="1:8" ht="15.6" x14ac:dyDescent="0.3">
      <c r="A1015" s="144" t="s">
        <v>495</v>
      </c>
      <c r="B1015" s="230" t="str">
        <f t="shared" si="18"/>
        <v>4714</v>
      </c>
      <c r="C1015" s="161" t="s">
        <v>652</v>
      </c>
      <c r="D1015" s="144">
        <v>318.49</v>
      </c>
      <c r="E1015" s="144">
        <v>0</v>
      </c>
      <c r="F1015" s="144">
        <v>318.49</v>
      </c>
      <c r="G1015" s="144">
        <v>0</v>
      </c>
      <c r="H1015" s="144">
        <v>318.49</v>
      </c>
    </row>
    <row r="1016" spans="1:8" ht="15.6" x14ac:dyDescent="0.3">
      <c r="A1016" s="144" t="s">
        <v>497</v>
      </c>
      <c r="B1016" s="230" t="str">
        <f t="shared" si="18"/>
        <v>4818</v>
      </c>
      <c r="C1016" s="161" t="s">
        <v>653</v>
      </c>
      <c r="D1016" s="144">
        <v>23293.78</v>
      </c>
      <c r="E1016" s="144">
        <v>0</v>
      </c>
      <c r="F1016" s="144">
        <v>23293.78</v>
      </c>
      <c r="G1016" s="144">
        <v>0</v>
      </c>
      <c r="H1016" s="144">
        <v>23293.78</v>
      </c>
    </row>
    <row r="1017" spans="1:8" ht="15.6" x14ac:dyDescent="0.3">
      <c r="A1017" s="144" t="s">
        <v>499</v>
      </c>
      <c r="B1017" s="230" t="str">
        <f t="shared" si="18"/>
        <v>4925</v>
      </c>
      <c r="C1017" s="161" t="s">
        <v>654</v>
      </c>
      <c r="D1017" s="144">
        <v>0</v>
      </c>
      <c r="E1017" s="144">
        <v>0</v>
      </c>
      <c r="F1017" s="144">
        <v>0</v>
      </c>
      <c r="G1017" s="144">
        <v>0</v>
      </c>
      <c r="H1017" s="144">
        <v>0</v>
      </c>
    </row>
    <row r="1018" spans="1:8" ht="15.6" x14ac:dyDescent="0.3">
      <c r="A1018" s="144" t="s">
        <v>501</v>
      </c>
      <c r="B1018" s="230" t="str">
        <f t="shared" si="18"/>
        <v>5021</v>
      </c>
      <c r="C1018" s="161" t="s">
        <v>655</v>
      </c>
      <c r="D1018" s="144">
        <v>0</v>
      </c>
      <c r="E1018" s="144">
        <v>0</v>
      </c>
      <c r="F1018" s="144">
        <v>0</v>
      </c>
      <c r="G1018" s="144">
        <v>0</v>
      </c>
      <c r="H1018" s="144">
        <v>0</v>
      </c>
    </row>
    <row r="1019" spans="1:8" ht="15.6" x14ac:dyDescent="0.3">
      <c r="A1019" s="144" t="s">
        <v>503</v>
      </c>
      <c r="B1019" s="230" t="str">
        <f t="shared" si="18"/>
        <v>5119</v>
      </c>
      <c r="C1019" s="161" t="s">
        <v>656</v>
      </c>
      <c r="D1019" s="144">
        <v>64109.340000000004</v>
      </c>
      <c r="E1019" s="144">
        <v>0</v>
      </c>
      <c r="F1019" s="144">
        <v>64109.340000000004</v>
      </c>
      <c r="G1019" s="144">
        <v>0</v>
      </c>
      <c r="H1019" s="144">
        <v>64109.340000000004</v>
      </c>
    </row>
    <row r="1020" spans="1:8" ht="15.6" x14ac:dyDescent="0.3">
      <c r="A1020" s="144" t="s">
        <v>505</v>
      </c>
      <c r="B1020" s="230" t="str">
        <f t="shared" si="18"/>
        <v>5221</v>
      </c>
      <c r="C1020" s="161" t="s">
        <v>657</v>
      </c>
      <c r="D1020" s="144">
        <v>0</v>
      </c>
      <c r="E1020" s="144">
        <v>0</v>
      </c>
      <c r="F1020" s="144">
        <v>0</v>
      </c>
      <c r="G1020" s="144">
        <v>0</v>
      </c>
      <c r="H1020" s="144">
        <v>0</v>
      </c>
    </row>
    <row r="1021" spans="1:8" ht="15.6" x14ac:dyDescent="0.3">
      <c r="A1021" s="144" t="s">
        <v>507</v>
      </c>
      <c r="B1021" s="230" t="str">
        <f t="shared" si="18"/>
        <v>5321</v>
      </c>
      <c r="C1021" s="161" t="s">
        <v>658</v>
      </c>
      <c r="D1021" s="144">
        <v>3113.02</v>
      </c>
      <c r="E1021" s="144">
        <v>0</v>
      </c>
      <c r="F1021" s="144">
        <v>3113.02</v>
      </c>
      <c r="G1021" s="144">
        <v>0</v>
      </c>
      <c r="H1021" s="144">
        <v>3113.02</v>
      </c>
    </row>
    <row r="1022" spans="1:8" ht="15.6" x14ac:dyDescent="0.3">
      <c r="A1022" s="144" t="s">
        <v>270</v>
      </c>
      <c r="B1022" s="230" t="str">
        <f t="shared" si="18"/>
        <v>5411</v>
      </c>
      <c r="C1022" s="161" t="s">
        <v>659</v>
      </c>
      <c r="D1022" s="144">
        <v>0</v>
      </c>
      <c r="E1022" s="144">
        <v>0</v>
      </c>
      <c r="F1022" s="144">
        <v>0</v>
      </c>
      <c r="G1022" s="144">
        <v>0</v>
      </c>
      <c r="H1022" s="144">
        <v>0</v>
      </c>
    </row>
    <row r="1023" spans="1:8" ht="15.6" x14ac:dyDescent="0.3">
      <c r="A1023" s="144" t="s">
        <v>264</v>
      </c>
      <c r="B1023" s="230" t="str">
        <f t="shared" si="18"/>
        <v>5522</v>
      </c>
      <c r="C1023" s="161" t="s">
        <v>660</v>
      </c>
      <c r="D1023" s="144">
        <v>0</v>
      </c>
      <c r="E1023" s="144">
        <v>0</v>
      </c>
      <c r="F1023" s="144">
        <v>0</v>
      </c>
      <c r="G1023" s="144">
        <v>0</v>
      </c>
      <c r="H1023" s="144">
        <v>0</v>
      </c>
    </row>
    <row r="1024" spans="1:8" ht="15.6" x14ac:dyDescent="0.3">
      <c r="A1024" s="144" t="s">
        <v>276</v>
      </c>
      <c r="B1024" s="230" t="str">
        <f t="shared" si="18"/>
        <v>5721</v>
      </c>
      <c r="C1024" s="161" t="s">
        <v>661</v>
      </c>
      <c r="D1024" s="144">
        <v>0</v>
      </c>
      <c r="E1024" s="144">
        <v>0</v>
      </c>
      <c r="F1024" s="144">
        <v>0</v>
      </c>
      <c r="G1024" s="144">
        <v>0</v>
      </c>
      <c r="H1024" s="144">
        <v>0</v>
      </c>
    </row>
    <row r="1025" spans="1:8" ht="15.6" x14ac:dyDescent="0.3">
      <c r="A1025" s="144" t="s">
        <v>512</v>
      </c>
      <c r="B1025" s="230" t="str">
        <f t="shared" si="18"/>
        <v>5801A</v>
      </c>
      <c r="C1025" s="161" t="s">
        <v>662</v>
      </c>
      <c r="D1025" s="144">
        <v>659024.19999999995</v>
      </c>
      <c r="E1025" s="144">
        <v>0</v>
      </c>
      <c r="F1025" s="144">
        <v>659024.19999999995</v>
      </c>
      <c r="G1025" s="144">
        <v>0</v>
      </c>
      <c r="H1025" s="144">
        <v>659024.19999999995</v>
      </c>
    </row>
    <row r="1026" spans="1:8" ht="15.6" x14ac:dyDescent="0.3">
      <c r="A1026" s="144" t="s">
        <v>515</v>
      </c>
      <c r="B1026" s="230" t="str">
        <f t="shared" si="18"/>
        <v>5921</v>
      </c>
      <c r="C1026" s="161" t="s">
        <v>663</v>
      </c>
      <c r="D1026" s="144">
        <v>0</v>
      </c>
      <c r="E1026" s="144">
        <v>0</v>
      </c>
      <c r="F1026" s="144">
        <v>0</v>
      </c>
      <c r="G1026" s="144">
        <v>0</v>
      </c>
      <c r="H1026" s="144">
        <v>0</v>
      </c>
    </row>
    <row r="1027" spans="1:8" ht="15.6" x14ac:dyDescent="0.3">
      <c r="A1027" s="144" t="s">
        <v>274</v>
      </c>
      <c r="B1027" s="230" t="str">
        <f t="shared" si="18"/>
        <v>6021</v>
      </c>
      <c r="C1027" s="147" t="s">
        <v>664</v>
      </c>
      <c r="D1027" s="144">
        <v>0</v>
      </c>
      <c r="E1027" s="144">
        <v>0</v>
      </c>
      <c r="F1027" s="144">
        <v>0</v>
      </c>
      <c r="G1027" s="144">
        <v>0</v>
      </c>
      <c r="H1027" s="144">
        <v>0</v>
      </c>
    </row>
    <row r="1028" spans="1:8" ht="15.6" x14ac:dyDescent="0.3">
      <c r="A1028" s="144" t="s">
        <v>518</v>
      </c>
      <c r="B1028" s="230" t="str">
        <f t="shared" si="18"/>
        <v>6121</v>
      </c>
      <c r="C1028" s="147" t="s">
        <v>665</v>
      </c>
      <c r="D1028" s="144">
        <v>0</v>
      </c>
      <c r="E1028" s="144">
        <v>0</v>
      </c>
      <c r="F1028" s="144">
        <v>0</v>
      </c>
      <c r="G1028" s="144">
        <v>0</v>
      </c>
      <c r="H1028" s="144">
        <v>0</v>
      </c>
    </row>
    <row r="1029" spans="1:8" ht="15.6" x14ac:dyDescent="0.3">
      <c r="A1029" s="144" t="s">
        <v>520</v>
      </c>
      <c r="B1029" s="230" t="str">
        <f t="shared" si="18"/>
        <v>6225</v>
      </c>
      <c r="C1029" s="161" t="s">
        <v>666</v>
      </c>
      <c r="D1029" s="144">
        <v>0</v>
      </c>
      <c r="E1029" s="144">
        <v>0</v>
      </c>
      <c r="F1029" s="144">
        <v>0</v>
      </c>
      <c r="G1029" s="144">
        <v>0</v>
      </c>
      <c r="H1029" s="144">
        <v>0</v>
      </c>
    </row>
    <row r="1030" spans="1:8" ht="15.6" x14ac:dyDescent="0.3">
      <c r="A1030" s="144" t="s">
        <v>522</v>
      </c>
      <c r="B1030" s="230" t="str">
        <f t="shared" si="18"/>
        <v>6325</v>
      </c>
      <c r="C1030" s="161" t="s">
        <v>667</v>
      </c>
      <c r="D1030" s="144">
        <v>0</v>
      </c>
      <c r="E1030" s="144">
        <v>0</v>
      </c>
      <c r="F1030" s="144">
        <v>0</v>
      </c>
      <c r="G1030" s="144">
        <v>0</v>
      </c>
      <c r="H1030" s="144">
        <v>0</v>
      </c>
    </row>
    <row r="1031" spans="1:8" ht="15.6" x14ac:dyDescent="0.3">
      <c r="A1031" s="144" t="s">
        <v>524</v>
      </c>
      <c r="B1031" s="230" t="str">
        <f t="shared" si="18"/>
        <v>6408</v>
      </c>
      <c r="C1031" s="161" t="s">
        <v>668</v>
      </c>
      <c r="D1031" s="144">
        <v>0</v>
      </c>
      <c r="E1031" s="144">
        <v>0</v>
      </c>
      <c r="F1031" s="144">
        <v>0</v>
      </c>
      <c r="G1031" s="144">
        <v>5231.18</v>
      </c>
      <c r="H1031" s="144">
        <v>5231.18</v>
      </c>
    </row>
    <row r="1032" spans="1:8" ht="15.6" x14ac:dyDescent="0.3">
      <c r="A1032" s="144" t="s">
        <v>526</v>
      </c>
      <c r="B1032" s="230" t="str">
        <f t="shared" si="18"/>
        <v>65</v>
      </c>
      <c r="C1032" s="161" t="s">
        <v>669</v>
      </c>
      <c r="D1032" s="144">
        <v>0</v>
      </c>
      <c r="E1032" s="144">
        <v>0</v>
      </c>
      <c r="F1032" s="144">
        <v>0</v>
      </c>
      <c r="G1032" s="144">
        <v>0</v>
      </c>
      <c r="H1032" s="144">
        <v>0</v>
      </c>
    </row>
    <row r="1033" spans="1:8" ht="15.6" x14ac:dyDescent="0.3">
      <c r="A1033" s="144" t="s">
        <v>528</v>
      </c>
      <c r="B1033" s="230" t="str">
        <f t="shared" si="18"/>
        <v>66</v>
      </c>
      <c r="C1033" s="161" t="s">
        <v>670</v>
      </c>
      <c r="D1033" s="144">
        <v>0</v>
      </c>
      <c r="E1033" s="144">
        <v>0</v>
      </c>
      <c r="F1033" s="144">
        <v>0</v>
      </c>
      <c r="G1033" s="144">
        <v>0</v>
      </c>
      <c r="H1033" s="144">
        <v>0</v>
      </c>
    </row>
    <row r="1034" spans="1:8" ht="15.6" x14ac:dyDescent="0.3">
      <c r="A1034" s="144" t="s">
        <v>530</v>
      </c>
      <c r="B1034" s="230" t="str">
        <f t="shared" si="18"/>
        <v>6711</v>
      </c>
      <c r="C1034" s="161" t="s">
        <v>671</v>
      </c>
      <c r="D1034" s="144">
        <v>0</v>
      </c>
      <c r="E1034" s="144">
        <v>0</v>
      </c>
      <c r="F1034" s="144">
        <v>0</v>
      </c>
      <c r="G1034" s="144">
        <v>0</v>
      </c>
      <c r="H1034" s="144">
        <v>0</v>
      </c>
    </row>
    <row r="1035" spans="1:8" ht="15.6" x14ac:dyDescent="0.3">
      <c r="A1035" s="144" t="s">
        <v>672</v>
      </c>
      <c r="B1035" s="230">
        <f t="shared" si="18"/>
        <v>6825</v>
      </c>
      <c r="C1035" s="161">
        <v>6825</v>
      </c>
      <c r="D1035" s="144">
        <v>1807.1600000000003</v>
      </c>
      <c r="E1035" s="144">
        <v>0</v>
      </c>
      <c r="F1035" s="144">
        <v>1807.1600000000003</v>
      </c>
      <c r="G1035" s="144">
        <v>0</v>
      </c>
      <c r="H1035" s="144">
        <v>1807.1600000000003</v>
      </c>
    </row>
    <row r="1036" spans="1:8" ht="15.6" x14ac:dyDescent="0.3">
      <c r="A1036" s="144" t="s">
        <v>535</v>
      </c>
      <c r="B1036" s="230" t="str">
        <f t="shared" si="18"/>
        <v>7209</v>
      </c>
      <c r="C1036" s="161" t="s">
        <v>673</v>
      </c>
      <c r="D1036" s="144">
        <v>3691.9</v>
      </c>
      <c r="E1036" s="144">
        <v>0</v>
      </c>
      <c r="F1036" s="144">
        <v>3691.9</v>
      </c>
      <c r="G1036" s="144">
        <v>0</v>
      </c>
      <c r="H1036" s="144">
        <v>3691.9</v>
      </c>
    </row>
    <row r="1037" spans="1:8" ht="15.6" x14ac:dyDescent="0.3">
      <c r="A1037" s="144" t="s">
        <v>347</v>
      </c>
      <c r="B1037" s="230" t="str">
        <f t="shared" ref="B1037:B1061" si="19">C1037</f>
        <v>7305</v>
      </c>
      <c r="C1037" s="161" t="s">
        <v>674</v>
      </c>
      <c r="D1037" s="144">
        <v>0</v>
      </c>
      <c r="E1037" s="144">
        <v>0</v>
      </c>
      <c r="F1037" s="144">
        <v>0</v>
      </c>
      <c r="G1037" s="144">
        <v>0</v>
      </c>
      <c r="H1037" s="144">
        <v>0</v>
      </c>
    </row>
    <row r="1038" spans="1:8" ht="15.6" x14ac:dyDescent="0.3">
      <c r="A1038" s="144" t="s">
        <v>538</v>
      </c>
      <c r="B1038" s="230" t="str">
        <f t="shared" si="19"/>
        <v>7405</v>
      </c>
      <c r="C1038" s="161" t="s">
        <v>675</v>
      </c>
      <c r="D1038" s="144">
        <v>2626.43</v>
      </c>
      <c r="E1038" s="144">
        <v>0</v>
      </c>
      <c r="F1038" s="144">
        <v>2626.43</v>
      </c>
      <c r="G1038" s="144">
        <v>0</v>
      </c>
      <c r="H1038" s="144">
        <v>2626.43</v>
      </c>
    </row>
    <row r="1039" spans="1:8" ht="15.6" x14ac:dyDescent="0.3">
      <c r="A1039" s="144" t="s">
        <v>538</v>
      </c>
      <c r="B1039" s="230" t="str">
        <f t="shared" si="19"/>
        <v>7401A</v>
      </c>
      <c r="C1039" s="161" t="s">
        <v>676</v>
      </c>
      <c r="D1039" s="144">
        <v>0</v>
      </c>
      <c r="E1039" s="144">
        <v>0</v>
      </c>
      <c r="F1039" s="144">
        <v>0</v>
      </c>
      <c r="G1039" s="144">
        <v>0</v>
      </c>
      <c r="H1039" s="144">
        <v>0</v>
      </c>
    </row>
    <row r="1040" spans="1:8" ht="15.6" x14ac:dyDescent="0.3">
      <c r="A1040" s="144" t="s">
        <v>541</v>
      </c>
      <c r="B1040" s="230" t="str">
        <f t="shared" si="19"/>
        <v>7511</v>
      </c>
      <c r="C1040" s="147" t="s">
        <v>677</v>
      </c>
      <c r="D1040" s="144">
        <v>287.26</v>
      </c>
      <c r="E1040" s="144">
        <v>0</v>
      </c>
      <c r="F1040" s="144">
        <v>287.26</v>
      </c>
      <c r="G1040" s="144">
        <v>0</v>
      </c>
      <c r="H1040" s="144">
        <v>287.26</v>
      </c>
    </row>
    <row r="1041" spans="1:8" ht="15.6" x14ac:dyDescent="0.3">
      <c r="A1041" s="144" t="s">
        <v>541</v>
      </c>
      <c r="B1041" s="230" t="str">
        <f t="shared" si="19"/>
        <v>7501A</v>
      </c>
      <c r="C1041" s="147" t="s">
        <v>678</v>
      </c>
      <c r="D1041" s="144">
        <v>0</v>
      </c>
      <c r="E1041" s="144">
        <v>0</v>
      </c>
      <c r="F1041" s="144">
        <v>0</v>
      </c>
      <c r="G1041" s="144">
        <v>0</v>
      </c>
      <c r="H1041" s="144">
        <v>0</v>
      </c>
    </row>
    <row r="1042" spans="1:8" ht="15.6" x14ac:dyDescent="0.3">
      <c r="A1042" s="144" t="s">
        <v>544</v>
      </c>
      <c r="B1042" s="230" t="str">
        <f t="shared" si="19"/>
        <v>7913</v>
      </c>
      <c r="C1042" s="161" t="s">
        <v>679</v>
      </c>
      <c r="D1042" s="144">
        <v>0</v>
      </c>
      <c r="E1042" s="144">
        <v>0</v>
      </c>
      <c r="F1042" s="144">
        <v>0</v>
      </c>
      <c r="G1042" s="144">
        <v>0</v>
      </c>
      <c r="H1042" s="144">
        <v>0</v>
      </c>
    </row>
    <row r="1043" spans="1:8" ht="15.6" x14ac:dyDescent="0.3">
      <c r="A1043" s="144" t="s">
        <v>680</v>
      </c>
      <c r="B1043" s="230">
        <f t="shared" si="19"/>
        <v>8025</v>
      </c>
      <c r="C1043" s="161">
        <v>8025</v>
      </c>
      <c r="D1043" s="144">
        <v>0</v>
      </c>
      <c r="E1043" s="144">
        <v>0</v>
      </c>
      <c r="F1043" s="144">
        <v>0</v>
      </c>
      <c r="G1043" s="144">
        <v>0</v>
      </c>
      <c r="H1043" s="144">
        <v>0</v>
      </c>
    </row>
    <row r="1044" spans="1:8" ht="15.6" x14ac:dyDescent="0.3">
      <c r="A1044" s="144" t="s">
        <v>548</v>
      </c>
      <c r="B1044" s="230" t="str">
        <f t="shared" si="19"/>
        <v>8125</v>
      </c>
      <c r="C1044" s="161" t="s">
        <v>681</v>
      </c>
      <c r="D1044" s="144">
        <v>0</v>
      </c>
      <c r="E1044" s="144">
        <v>0</v>
      </c>
      <c r="F1044" s="144">
        <v>0</v>
      </c>
      <c r="G1044" s="144">
        <v>0</v>
      </c>
      <c r="H1044" s="144">
        <v>0</v>
      </c>
    </row>
    <row r="1045" spans="1:8" ht="15.6" x14ac:dyDescent="0.3">
      <c r="A1045" s="144" t="s">
        <v>553</v>
      </c>
      <c r="B1045" s="230" t="str">
        <f t="shared" si="19"/>
        <v>8811</v>
      </c>
      <c r="C1045" s="161" t="s">
        <v>682</v>
      </c>
      <c r="D1045" s="144">
        <v>120.44</v>
      </c>
      <c r="E1045" s="144">
        <v>0</v>
      </c>
      <c r="F1045" s="144">
        <v>120.44</v>
      </c>
      <c r="G1045" s="144">
        <v>0</v>
      </c>
      <c r="H1045" s="144">
        <v>120.44</v>
      </c>
    </row>
    <row r="1046" spans="1:8" ht="15.6" x14ac:dyDescent="0.3">
      <c r="A1046" s="144" t="s">
        <v>555</v>
      </c>
      <c r="B1046" s="230" t="str">
        <f t="shared" si="19"/>
        <v>9025</v>
      </c>
      <c r="C1046" s="147" t="s">
        <v>683</v>
      </c>
      <c r="D1046" s="144">
        <v>0</v>
      </c>
      <c r="E1046" s="144">
        <v>0</v>
      </c>
      <c r="F1046" s="144">
        <v>0</v>
      </c>
      <c r="G1046" s="144">
        <v>0</v>
      </c>
      <c r="H1046" s="144">
        <v>0</v>
      </c>
    </row>
    <row r="1047" spans="1:8" ht="15.6" x14ac:dyDescent="0.3">
      <c r="A1047" s="144" t="s">
        <v>557</v>
      </c>
      <c r="B1047" s="230" t="str">
        <f t="shared" si="19"/>
        <v>9202</v>
      </c>
      <c r="C1047" s="147" t="s">
        <v>684</v>
      </c>
      <c r="D1047" s="144">
        <v>0</v>
      </c>
      <c r="E1047" s="144">
        <v>0</v>
      </c>
      <c r="F1047" s="144">
        <v>0</v>
      </c>
      <c r="G1047" s="144">
        <v>0</v>
      </c>
      <c r="H1047" s="144">
        <v>0</v>
      </c>
    </row>
    <row r="1048" spans="1:8" ht="15.6" x14ac:dyDescent="0.3">
      <c r="A1048" s="144" t="s">
        <v>559</v>
      </c>
      <c r="B1048" s="230" t="str">
        <f t="shared" si="19"/>
        <v>9302</v>
      </c>
      <c r="C1048" s="147" t="s">
        <v>685</v>
      </c>
      <c r="D1048" s="144">
        <v>0</v>
      </c>
      <c r="E1048" s="144">
        <v>0</v>
      </c>
      <c r="F1048" s="144">
        <v>0</v>
      </c>
      <c r="G1048" s="144">
        <v>0</v>
      </c>
      <c r="H1048" s="144">
        <v>0</v>
      </c>
    </row>
    <row r="1049" spans="1:8" ht="15.6" x14ac:dyDescent="0.3">
      <c r="A1049" s="144" t="s">
        <v>561</v>
      </c>
      <c r="B1049" s="230" t="str">
        <f t="shared" si="19"/>
        <v>9425</v>
      </c>
      <c r="C1049" s="147" t="s">
        <v>686</v>
      </c>
      <c r="D1049" s="144">
        <v>55.54</v>
      </c>
      <c r="E1049" s="144">
        <v>0</v>
      </c>
      <c r="F1049" s="144">
        <v>55.54</v>
      </c>
      <c r="G1049" s="144">
        <v>0</v>
      </c>
      <c r="H1049" s="144">
        <v>55.54</v>
      </c>
    </row>
    <row r="1050" spans="1:8" ht="15.6" x14ac:dyDescent="0.3">
      <c r="A1050" s="144" t="s">
        <v>563</v>
      </c>
      <c r="B1050" s="230" t="str">
        <f t="shared" si="19"/>
        <v>9601A</v>
      </c>
      <c r="C1050" s="147" t="s">
        <v>687</v>
      </c>
      <c r="D1050" s="144">
        <v>0</v>
      </c>
      <c r="E1050" s="144">
        <v>0</v>
      </c>
      <c r="F1050" s="144">
        <v>0</v>
      </c>
      <c r="G1050" s="144">
        <v>0</v>
      </c>
      <c r="H1050" s="144">
        <v>0</v>
      </c>
    </row>
    <row r="1051" spans="1:8" ht="15.6" x14ac:dyDescent="0.3">
      <c r="A1051" s="144" t="s">
        <v>566</v>
      </c>
      <c r="B1051" s="230" t="str">
        <f t="shared" si="19"/>
        <v>9701A</v>
      </c>
      <c r="C1051" s="147" t="s">
        <v>688</v>
      </c>
      <c r="D1051" s="144">
        <v>0</v>
      </c>
      <c r="E1051" s="144">
        <v>0</v>
      </c>
      <c r="F1051" s="144">
        <v>0</v>
      </c>
      <c r="G1051" s="144">
        <v>0</v>
      </c>
      <c r="H1051" s="144">
        <v>0</v>
      </c>
    </row>
    <row r="1052" spans="1:8" ht="15.6" x14ac:dyDescent="0.3">
      <c r="A1052" s="144" t="s">
        <v>566</v>
      </c>
      <c r="B1052" s="230" t="str">
        <f t="shared" si="19"/>
        <v>9801A</v>
      </c>
      <c r="C1052" s="147" t="s">
        <v>689</v>
      </c>
      <c r="D1052" s="144">
        <v>10439533.07</v>
      </c>
      <c r="E1052" s="144">
        <v>-5280.3000000007451</v>
      </c>
      <c r="F1052" s="144">
        <v>10434252.77</v>
      </c>
      <c r="G1052" s="144">
        <v>0</v>
      </c>
      <c r="H1052" s="144">
        <v>10434252.77</v>
      </c>
    </row>
    <row r="1053" spans="1:8" ht="15.6" x14ac:dyDescent="0.3">
      <c r="A1053" s="144" t="s">
        <v>607</v>
      </c>
      <c r="B1053" s="230" t="str">
        <f t="shared" si="19"/>
        <v>9818A1</v>
      </c>
      <c r="C1053" s="162" t="s">
        <v>608</v>
      </c>
      <c r="D1053" s="144"/>
      <c r="E1053" s="144">
        <v>0</v>
      </c>
      <c r="F1053" s="144">
        <v>0</v>
      </c>
      <c r="G1053" s="144">
        <v>0</v>
      </c>
      <c r="H1053" s="144">
        <v>0</v>
      </c>
    </row>
    <row r="1054" spans="1:8" ht="15.6" x14ac:dyDescent="0.3">
      <c r="A1054" s="144" t="s">
        <v>609</v>
      </c>
      <c r="B1054" s="230" t="str">
        <f t="shared" si="19"/>
        <v>9818A2</v>
      </c>
      <c r="C1054" s="162" t="s">
        <v>610</v>
      </c>
      <c r="D1054" s="144"/>
      <c r="E1054" s="144">
        <v>0</v>
      </c>
      <c r="F1054" s="144">
        <v>0</v>
      </c>
      <c r="G1054" s="144">
        <v>0</v>
      </c>
      <c r="H1054" s="144">
        <v>0</v>
      </c>
    </row>
    <row r="1055" spans="1:8" ht="15.6" x14ac:dyDescent="0.3">
      <c r="A1055" s="144" t="s">
        <v>567</v>
      </c>
      <c r="B1055" s="230" t="str">
        <f t="shared" si="19"/>
        <v>BB</v>
      </c>
      <c r="C1055" s="147" t="s">
        <v>587</v>
      </c>
      <c r="D1055" s="144">
        <v>0</v>
      </c>
      <c r="E1055" s="144">
        <v>0</v>
      </c>
      <c r="F1055" s="144">
        <v>0</v>
      </c>
      <c r="G1055" s="144">
        <v>0</v>
      </c>
      <c r="H1055" s="144">
        <v>0</v>
      </c>
    </row>
    <row r="1056" spans="1:8" ht="15.6" x14ac:dyDescent="0.3">
      <c r="A1056" s="144" t="s">
        <v>569</v>
      </c>
      <c r="B1056" s="230" t="str">
        <f t="shared" si="19"/>
        <v>AA</v>
      </c>
      <c r="C1056" s="225" t="s">
        <v>570</v>
      </c>
      <c r="D1056" s="144"/>
      <c r="E1056" s="144">
        <v>0</v>
      </c>
      <c r="F1056" s="144">
        <v>0</v>
      </c>
      <c r="G1056" s="144">
        <v>0</v>
      </c>
      <c r="H1056" s="144">
        <v>0</v>
      </c>
    </row>
    <row r="1057" spans="1:8" ht="15.6" x14ac:dyDescent="0.3">
      <c r="A1057" s="144" t="s">
        <v>571</v>
      </c>
      <c r="B1057" s="230">
        <f t="shared" si="19"/>
        <v>0</v>
      </c>
      <c r="C1057" s="144"/>
      <c r="D1057" s="144"/>
      <c r="E1057" s="144">
        <v>0</v>
      </c>
      <c r="F1057" s="144">
        <v>0</v>
      </c>
      <c r="G1057" s="144">
        <v>0</v>
      </c>
      <c r="H1057" s="144">
        <v>0</v>
      </c>
    </row>
    <row r="1058" spans="1:8" ht="15.6" x14ac:dyDescent="0.3">
      <c r="A1058" s="144" t="s">
        <v>572</v>
      </c>
      <c r="B1058" s="230">
        <f t="shared" si="19"/>
        <v>0</v>
      </c>
      <c r="C1058" s="144"/>
      <c r="D1058" s="144"/>
      <c r="E1058" s="144">
        <v>0</v>
      </c>
      <c r="F1058" s="144">
        <v>0</v>
      </c>
      <c r="G1058" s="144">
        <v>0</v>
      </c>
      <c r="H1058" s="144">
        <v>0</v>
      </c>
    </row>
    <row r="1059" spans="1:8" ht="15.6" x14ac:dyDescent="0.3">
      <c r="A1059" s="144" t="s">
        <v>300</v>
      </c>
      <c r="B1059" s="230" t="str">
        <f t="shared" si="19"/>
        <v>QQ</v>
      </c>
      <c r="C1059" s="225" t="s">
        <v>573</v>
      </c>
      <c r="D1059" s="144"/>
      <c r="E1059" s="144">
        <v>0</v>
      </c>
      <c r="F1059" s="144">
        <v>0</v>
      </c>
      <c r="G1059" s="144">
        <v>0</v>
      </c>
      <c r="H1059" s="144">
        <v>0</v>
      </c>
    </row>
    <row r="1060" spans="1:8" ht="15.6" x14ac:dyDescent="0.3">
      <c r="A1060" s="144" t="s">
        <v>574</v>
      </c>
      <c r="B1060" s="230">
        <f t="shared" si="19"/>
        <v>0</v>
      </c>
      <c r="C1060" s="144"/>
      <c r="D1060" s="144"/>
      <c r="E1060" s="144">
        <v>0</v>
      </c>
      <c r="F1060" s="144">
        <v>0</v>
      </c>
      <c r="G1060" s="144">
        <v>0</v>
      </c>
      <c r="H1060" s="144">
        <v>0</v>
      </c>
    </row>
    <row r="1061" spans="1:8" ht="15.6" x14ac:dyDescent="0.3">
      <c r="A1061" s="144" t="s">
        <v>575</v>
      </c>
      <c r="B1061" s="230" t="str">
        <f t="shared" si="19"/>
        <v>RB</v>
      </c>
      <c r="C1061" s="225" t="s">
        <v>576</v>
      </c>
      <c r="D1061" s="144"/>
      <c r="E1061" s="144">
        <v>0</v>
      </c>
      <c r="F1061" s="144">
        <v>0</v>
      </c>
      <c r="G1061" s="144">
        <v>0</v>
      </c>
      <c r="H1061" s="144">
        <v>0</v>
      </c>
    </row>
    <row r="1062" spans="1:8" ht="15.6" x14ac:dyDescent="0.3">
      <c r="A1062" s="144"/>
      <c r="B1062" s="230"/>
      <c r="C1062" s="158"/>
      <c r="D1062" s="148" t="s">
        <v>577</v>
      </c>
      <c r="E1062" s="148" t="s">
        <v>577</v>
      </c>
      <c r="F1062" s="148" t="s">
        <v>577</v>
      </c>
      <c r="G1062" s="148" t="s">
        <v>577</v>
      </c>
      <c r="H1062" s="148" t="s">
        <v>577</v>
      </c>
    </row>
    <row r="1063" spans="1:8" ht="15.6" x14ac:dyDescent="0.3">
      <c r="A1063" s="144" t="s">
        <v>578</v>
      </c>
      <c r="B1063" s="230"/>
      <c r="C1063" s="158"/>
      <c r="D1063" s="144">
        <v>11818863.119999999</v>
      </c>
      <c r="E1063" s="144">
        <v>-5280.3000000007451</v>
      </c>
      <c r="F1063" s="144">
        <v>11813582.819999998</v>
      </c>
      <c r="G1063" s="144">
        <v>5231.18</v>
      </c>
      <c r="H1063" s="144">
        <v>11818814</v>
      </c>
    </row>
    <row r="1064" spans="1:8" ht="15.6" x14ac:dyDescent="0.3">
      <c r="A1064" s="144"/>
      <c r="B1064" s="230"/>
      <c r="C1064" s="144"/>
      <c r="D1064" s="148" t="s">
        <v>397</v>
      </c>
      <c r="E1064" s="148" t="s">
        <v>397</v>
      </c>
      <c r="F1064" s="148" t="s">
        <v>397</v>
      </c>
      <c r="G1064" s="148" t="s">
        <v>397</v>
      </c>
      <c r="H1064" s="148" t="s">
        <v>397</v>
      </c>
    </row>
    <row r="1065" spans="1:8" ht="15.6" x14ac:dyDescent="0.3">
      <c r="A1065" s="144"/>
      <c r="B1065" s="230"/>
      <c r="C1065" s="144"/>
      <c r="D1065" s="144"/>
      <c r="E1065" s="144"/>
      <c r="F1065" s="144"/>
      <c r="G1065" s="144"/>
      <c r="H1065" s="144">
        <v>0</v>
      </c>
    </row>
    <row r="1066" spans="1:8" ht="15.6" x14ac:dyDescent="0.3">
      <c r="A1066" s="144"/>
      <c r="B1066" s="230"/>
      <c r="C1066" s="144"/>
      <c r="D1066" s="144"/>
      <c r="E1066" s="144"/>
      <c r="F1066" s="144"/>
      <c r="G1066" s="144"/>
      <c r="H1066" s="144"/>
    </row>
    <row r="1067" spans="1:8" ht="15.6" x14ac:dyDescent="0.3">
      <c r="A1067" s="144"/>
      <c r="B1067" s="230"/>
      <c r="C1067" s="144"/>
      <c r="D1067" s="144"/>
      <c r="E1067" s="144"/>
      <c r="F1067" s="144"/>
      <c r="G1067" s="144"/>
      <c r="H1067" s="144"/>
    </row>
    <row r="1068" spans="1:8" ht="15.6" x14ac:dyDescent="0.3">
      <c r="A1068" s="144"/>
      <c r="B1068" s="230"/>
      <c r="C1068" s="144"/>
      <c r="D1068" s="144"/>
      <c r="E1068" s="144"/>
      <c r="F1068" s="144"/>
      <c r="G1068" s="144"/>
      <c r="H1068" s="144"/>
    </row>
    <row r="1069" spans="1:8" ht="15.6" x14ac:dyDescent="0.3">
      <c r="A1069" s="144"/>
      <c r="B1069" s="230"/>
      <c r="C1069" s="144"/>
      <c r="D1069" s="144"/>
      <c r="E1069" s="144"/>
      <c r="F1069" s="144"/>
      <c r="G1069" s="144"/>
      <c r="H1069" s="144"/>
    </row>
    <row r="1070" spans="1:8" ht="15.6" x14ac:dyDescent="0.3">
      <c r="A1070" s="144"/>
      <c r="B1070" s="230"/>
      <c r="C1070" s="144"/>
      <c r="D1070" s="144"/>
      <c r="E1070" s="144"/>
      <c r="F1070" s="144"/>
      <c r="G1070" s="144"/>
      <c r="H1070" s="144"/>
    </row>
    <row r="1071" spans="1:8" ht="15.6" x14ac:dyDescent="0.3">
      <c r="A1071" s="144"/>
      <c r="B1071" s="230"/>
      <c r="C1071" s="144"/>
      <c r="D1071" s="144"/>
      <c r="E1071" s="144"/>
      <c r="F1071" s="144"/>
      <c r="G1071" s="144"/>
      <c r="H1071" s="144"/>
    </row>
    <row r="1072" spans="1:8" ht="15.6" x14ac:dyDescent="0.3">
      <c r="A1072" s="144"/>
      <c r="B1072" s="230"/>
      <c r="C1072" s="144"/>
      <c r="D1072" s="144"/>
      <c r="E1072" s="144"/>
      <c r="F1072" s="144"/>
      <c r="G1072" s="144"/>
      <c r="H1072" s="144"/>
    </row>
    <row r="1073" spans="1:8" ht="15.6" x14ac:dyDescent="0.3">
      <c r="A1073" s="144"/>
      <c r="B1073" s="230"/>
      <c r="C1073" s="144"/>
      <c r="D1073" s="144" t="s">
        <v>394</v>
      </c>
      <c r="E1073" s="144"/>
      <c r="F1073" s="144"/>
      <c r="G1073" s="144"/>
      <c r="H1073" s="144"/>
    </row>
    <row r="1074" spans="1:8" ht="15.6" x14ac:dyDescent="0.3">
      <c r="A1074" s="144"/>
      <c r="B1074" s="230"/>
      <c r="C1074" s="144"/>
      <c r="D1074" s="144" t="s">
        <v>580</v>
      </c>
      <c r="E1074" s="144"/>
      <c r="F1074" s="144"/>
      <c r="G1074" s="144"/>
      <c r="H1074" s="144"/>
    </row>
    <row r="1075" spans="1:8" ht="15.6" x14ac:dyDescent="0.3">
      <c r="A1075" s="144" t="s">
        <v>600</v>
      </c>
      <c r="B1075" s="230"/>
      <c r="C1075" s="144"/>
      <c r="D1075" s="144"/>
      <c r="E1075" s="149" t="s">
        <v>611</v>
      </c>
      <c r="F1075" s="144"/>
      <c r="G1075" s="144"/>
      <c r="H1075" s="144"/>
    </row>
    <row r="1076" spans="1:8" ht="15.6" x14ac:dyDescent="0.3">
      <c r="A1076" s="148" t="s">
        <v>397</v>
      </c>
      <c r="B1076" s="230"/>
      <c r="C1076" s="156" t="s">
        <v>397</v>
      </c>
      <c r="D1076" s="156" t="s">
        <v>397</v>
      </c>
      <c r="E1076" s="156" t="s">
        <v>397</v>
      </c>
      <c r="F1076" s="156" t="s">
        <v>397</v>
      </c>
      <c r="G1076" s="156" t="s">
        <v>397</v>
      </c>
      <c r="H1076" s="156" t="s">
        <v>397</v>
      </c>
    </row>
    <row r="1077" spans="1:8" ht="15.6" x14ac:dyDescent="0.3">
      <c r="A1077" s="144" t="s">
        <v>398</v>
      </c>
      <c r="B1077" s="230"/>
      <c r="C1077" s="158"/>
      <c r="D1077" s="146" t="s">
        <v>185</v>
      </c>
      <c r="E1077" s="146" t="s">
        <v>185</v>
      </c>
      <c r="F1077" s="146" t="s">
        <v>399</v>
      </c>
      <c r="G1077" s="146" t="s">
        <v>185</v>
      </c>
      <c r="H1077" s="146" t="s">
        <v>400</v>
      </c>
    </row>
    <row r="1078" spans="1:8" ht="15.6" x14ac:dyDescent="0.3">
      <c r="A1078" s="144"/>
      <c r="B1078" s="230"/>
      <c r="C1078" s="158"/>
      <c r="D1078" s="146" t="s">
        <v>401</v>
      </c>
      <c r="E1078" s="146" t="s">
        <v>402</v>
      </c>
      <c r="F1078" s="146" t="s">
        <v>402</v>
      </c>
      <c r="G1078" s="146" t="s">
        <v>403</v>
      </c>
      <c r="H1078" s="146" t="s">
        <v>404</v>
      </c>
    </row>
    <row r="1079" spans="1:8" ht="15.6" x14ac:dyDescent="0.3">
      <c r="A1079" s="144"/>
      <c r="B1079" s="230"/>
      <c r="C1079" s="158"/>
      <c r="D1079" s="146" t="s">
        <v>405</v>
      </c>
      <c r="E1079" s="146" t="s">
        <v>406</v>
      </c>
      <c r="F1079" s="144"/>
      <c r="G1079" s="146" t="s">
        <v>406</v>
      </c>
      <c r="H1079" s="146" t="s">
        <v>581</v>
      </c>
    </row>
    <row r="1080" spans="1:8" ht="15.6" x14ac:dyDescent="0.3">
      <c r="A1080" s="148" t="s">
        <v>397</v>
      </c>
      <c r="B1080" s="230"/>
      <c r="C1080" s="156" t="s">
        <v>397</v>
      </c>
      <c r="D1080" s="156" t="s">
        <v>397</v>
      </c>
      <c r="E1080" s="156" t="s">
        <v>397</v>
      </c>
      <c r="F1080" s="156" t="s">
        <v>397</v>
      </c>
      <c r="G1080" s="156" t="s">
        <v>397</v>
      </c>
      <c r="H1080" s="156" t="s">
        <v>397</v>
      </c>
    </row>
    <row r="1081" spans="1:8" ht="15.6" x14ac:dyDescent="0.3">
      <c r="A1081" s="144" t="s">
        <v>408</v>
      </c>
      <c r="B1081" s="230" t="str">
        <f>C1081</f>
        <v>00</v>
      </c>
      <c r="C1081" s="224" t="s">
        <v>409</v>
      </c>
      <c r="D1081" s="144"/>
      <c r="E1081" s="144">
        <v>0</v>
      </c>
      <c r="F1081" s="144">
        <v>0</v>
      </c>
      <c r="G1081" s="144">
        <v>0</v>
      </c>
      <c r="H1081" s="144">
        <v>0</v>
      </c>
    </row>
    <row r="1082" spans="1:8" ht="15.6" x14ac:dyDescent="0.3">
      <c r="A1082" s="144" t="s">
        <v>410</v>
      </c>
      <c r="B1082" s="230" t="str">
        <f t="shared" ref="B1082:B1145" si="20">C1082</f>
        <v>0202</v>
      </c>
      <c r="C1082" s="161" t="s">
        <v>612</v>
      </c>
      <c r="D1082" s="144">
        <v>0</v>
      </c>
      <c r="E1082" s="144">
        <v>0</v>
      </c>
      <c r="F1082" s="144">
        <v>0</v>
      </c>
      <c r="G1082" s="144">
        <v>0</v>
      </c>
      <c r="H1082" s="144">
        <v>0</v>
      </c>
    </row>
    <row r="1083" spans="1:8" ht="15.6" x14ac:dyDescent="0.3">
      <c r="A1083" s="144" t="s">
        <v>413</v>
      </c>
      <c r="B1083" s="230" t="str">
        <f t="shared" si="20"/>
        <v>0303</v>
      </c>
      <c r="C1083" s="161" t="s">
        <v>613</v>
      </c>
      <c r="D1083" s="144">
        <v>0</v>
      </c>
      <c r="E1083" s="144">
        <v>0</v>
      </c>
      <c r="F1083" s="144">
        <v>0</v>
      </c>
      <c r="G1083" s="144">
        <v>0</v>
      </c>
      <c r="H1083" s="144">
        <v>0</v>
      </c>
    </row>
    <row r="1084" spans="1:8" ht="15.6" x14ac:dyDescent="0.3">
      <c r="A1084" s="144" t="s">
        <v>415</v>
      </c>
      <c r="B1084" s="230" t="str">
        <f t="shared" si="20"/>
        <v>0412</v>
      </c>
      <c r="C1084" s="161" t="s">
        <v>614</v>
      </c>
      <c r="D1084" s="144">
        <v>0</v>
      </c>
      <c r="E1084" s="144">
        <v>0</v>
      </c>
      <c r="F1084" s="144">
        <v>0</v>
      </c>
      <c r="G1084" s="144">
        <v>0</v>
      </c>
      <c r="H1084" s="144">
        <v>0</v>
      </c>
    </row>
    <row r="1085" spans="1:8" ht="15.6" x14ac:dyDescent="0.3">
      <c r="A1085" s="144" t="s">
        <v>417</v>
      </c>
      <c r="B1085" s="230" t="str">
        <f t="shared" si="20"/>
        <v>0521</v>
      </c>
      <c r="C1085" s="147" t="s">
        <v>615</v>
      </c>
      <c r="D1085" s="144">
        <v>0</v>
      </c>
      <c r="E1085" s="144">
        <v>0</v>
      </c>
      <c r="F1085" s="144">
        <v>0</v>
      </c>
      <c r="G1085" s="144">
        <v>0</v>
      </c>
      <c r="H1085" s="144">
        <v>0</v>
      </c>
    </row>
    <row r="1086" spans="1:8" ht="15.6" x14ac:dyDescent="0.3">
      <c r="A1086" s="144" t="s">
        <v>419</v>
      </c>
      <c r="B1086" s="230" t="str">
        <f t="shared" si="20"/>
        <v>0603</v>
      </c>
      <c r="C1086" s="161" t="s">
        <v>616</v>
      </c>
      <c r="D1086" s="144">
        <v>0</v>
      </c>
      <c r="E1086" s="144">
        <v>0</v>
      </c>
      <c r="F1086" s="144">
        <v>0</v>
      </c>
      <c r="G1086" s="144">
        <v>0</v>
      </c>
      <c r="H1086" s="144">
        <v>0</v>
      </c>
    </row>
    <row r="1087" spans="1:8" ht="15.6" x14ac:dyDescent="0.3">
      <c r="A1087" s="144" t="s">
        <v>421</v>
      </c>
      <c r="B1087" s="230" t="str">
        <f t="shared" si="20"/>
        <v>0721</v>
      </c>
      <c r="C1087" s="147" t="s">
        <v>617</v>
      </c>
      <c r="D1087" s="144">
        <v>0</v>
      </c>
      <c r="E1087" s="144">
        <v>0</v>
      </c>
      <c r="F1087" s="144">
        <v>0</v>
      </c>
      <c r="G1087" s="144">
        <v>0</v>
      </c>
      <c r="H1087" s="144">
        <v>0</v>
      </c>
    </row>
    <row r="1088" spans="1:8" ht="15.6" x14ac:dyDescent="0.3">
      <c r="A1088" s="144" t="s">
        <v>423</v>
      </c>
      <c r="B1088" s="230" t="str">
        <f t="shared" si="20"/>
        <v>0803</v>
      </c>
      <c r="C1088" s="147" t="s">
        <v>618</v>
      </c>
      <c r="D1088" s="144">
        <v>0</v>
      </c>
      <c r="E1088" s="144">
        <v>0</v>
      </c>
      <c r="F1088" s="144">
        <v>0</v>
      </c>
      <c r="G1088" s="144">
        <v>0</v>
      </c>
      <c r="H1088" s="144">
        <v>0</v>
      </c>
    </row>
    <row r="1089" spans="1:8" ht="15.6" x14ac:dyDescent="0.3">
      <c r="A1089" s="144" t="s">
        <v>605</v>
      </c>
      <c r="B1089" s="230" t="str">
        <f t="shared" si="20"/>
        <v>1012</v>
      </c>
      <c r="C1089" s="147" t="s">
        <v>619</v>
      </c>
      <c r="D1089" s="144">
        <v>0</v>
      </c>
      <c r="E1089" s="144">
        <v>0</v>
      </c>
      <c r="F1089" s="144">
        <v>0</v>
      </c>
      <c r="G1089" s="144">
        <v>0</v>
      </c>
      <c r="H1089" s="144">
        <v>0</v>
      </c>
    </row>
    <row r="1090" spans="1:8" ht="15.6" x14ac:dyDescent="0.3">
      <c r="A1090" s="144" t="s">
        <v>429</v>
      </c>
      <c r="B1090" s="230" t="str">
        <f t="shared" si="20"/>
        <v>1206</v>
      </c>
      <c r="C1090" s="161" t="s">
        <v>620</v>
      </c>
      <c r="D1090" s="144">
        <v>3110.26</v>
      </c>
      <c r="E1090" s="144">
        <v>0</v>
      </c>
      <c r="F1090" s="144">
        <v>3110.26</v>
      </c>
      <c r="G1090" s="144">
        <v>0</v>
      </c>
      <c r="H1090" s="144">
        <v>3110.26</v>
      </c>
    </row>
    <row r="1091" spans="1:8" ht="15.6" x14ac:dyDescent="0.3">
      <c r="A1091" s="144" t="s">
        <v>432</v>
      </c>
      <c r="B1091" s="230" t="str">
        <f t="shared" si="20"/>
        <v>1312</v>
      </c>
      <c r="C1091" s="161" t="s">
        <v>621</v>
      </c>
      <c r="D1091" s="144">
        <v>0</v>
      </c>
      <c r="E1091" s="144">
        <v>0</v>
      </c>
      <c r="F1091" s="144">
        <v>0</v>
      </c>
      <c r="G1091" s="144">
        <v>0</v>
      </c>
      <c r="H1091" s="144">
        <v>0</v>
      </c>
    </row>
    <row r="1092" spans="1:8" ht="15.6" x14ac:dyDescent="0.3">
      <c r="A1092" s="144" t="s">
        <v>21</v>
      </c>
      <c r="B1092" s="230" t="str">
        <f t="shared" si="20"/>
        <v>1524</v>
      </c>
      <c r="C1092" s="161" t="s">
        <v>622</v>
      </c>
      <c r="D1092" s="144">
        <v>10430</v>
      </c>
      <c r="E1092" s="144">
        <v>0</v>
      </c>
      <c r="F1092" s="144">
        <v>10430</v>
      </c>
      <c r="G1092" s="144">
        <v>0</v>
      </c>
      <c r="H1092" s="144">
        <v>10430</v>
      </c>
    </row>
    <row r="1093" spans="1:8" ht="15.6" x14ac:dyDescent="0.3">
      <c r="A1093" s="144" t="s">
        <v>284</v>
      </c>
      <c r="B1093" s="230" t="str">
        <f t="shared" si="20"/>
        <v>1625</v>
      </c>
      <c r="C1093" s="147" t="s">
        <v>623</v>
      </c>
      <c r="D1093" s="144">
        <v>0</v>
      </c>
      <c r="E1093" s="144">
        <v>0</v>
      </c>
      <c r="F1093" s="144">
        <v>0</v>
      </c>
      <c r="G1093" s="144">
        <v>0</v>
      </c>
      <c r="H1093" s="144">
        <v>0</v>
      </c>
    </row>
    <row r="1094" spans="1:8" ht="15.6" x14ac:dyDescent="0.3">
      <c r="A1094" s="147" t="s">
        <v>436</v>
      </c>
      <c r="B1094" s="230" t="str">
        <f t="shared" si="20"/>
        <v>1712</v>
      </c>
      <c r="C1094" s="147" t="s">
        <v>624</v>
      </c>
      <c r="D1094" s="144">
        <v>0</v>
      </c>
      <c r="E1094" s="144">
        <v>0</v>
      </c>
      <c r="F1094" s="144">
        <v>0</v>
      </c>
      <c r="G1094" s="144">
        <v>0</v>
      </c>
      <c r="H1094" s="144">
        <v>0</v>
      </c>
    </row>
    <row r="1095" spans="1:8" ht="15.6" x14ac:dyDescent="0.3">
      <c r="A1095" s="147" t="s">
        <v>438</v>
      </c>
      <c r="B1095" s="230" t="str">
        <f t="shared" si="20"/>
        <v>1841</v>
      </c>
      <c r="C1095" s="147" t="s">
        <v>439</v>
      </c>
      <c r="D1095" s="144">
        <v>0</v>
      </c>
      <c r="E1095" s="144">
        <v>0</v>
      </c>
      <c r="F1095" s="144">
        <v>0</v>
      </c>
      <c r="G1095" s="144">
        <v>0</v>
      </c>
      <c r="H1095" s="144">
        <v>0</v>
      </c>
    </row>
    <row r="1096" spans="1:8" ht="15.6" x14ac:dyDescent="0.3">
      <c r="A1096" s="144" t="s">
        <v>440</v>
      </c>
      <c r="B1096" s="230" t="str">
        <f t="shared" si="20"/>
        <v>2024</v>
      </c>
      <c r="C1096" s="147" t="s">
        <v>625</v>
      </c>
      <c r="D1096" s="144">
        <v>0</v>
      </c>
      <c r="E1096" s="144">
        <v>0</v>
      </c>
      <c r="F1096" s="144">
        <v>0</v>
      </c>
      <c r="G1096" s="144">
        <v>0</v>
      </c>
      <c r="H1096" s="144">
        <v>0</v>
      </c>
    </row>
    <row r="1097" spans="1:8" ht="15.6" x14ac:dyDescent="0.3">
      <c r="A1097" s="144" t="s">
        <v>442</v>
      </c>
      <c r="B1097" s="230" t="str">
        <f t="shared" si="20"/>
        <v>2124</v>
      </c>
      <c r="C1097" s="147" t="s">
        <v>626</v>
      </c>
      <c r="D1097" s="144">
        <v>0</v>
      </c>
      <c r="E1097" s="144">
        <v>0</v>
      </c>
      <c r="F1097" s="144">
        <v>0</v>
      </c>
      <c r="G1097" s="144">
        <v>0</v>
      </c>
      <c r="H1097" s="144">
        <v>0</v>
      </c>
    </row>
    <row r="1098" spans="1:8" ht="15.6" x14ac:dyDescent="0.3">
      <c r="A1098" s="144" t="s">
        <v>444</v>
      </c>
      <c r="B1098" s="230" t="str">
        <f t="shared" si="20"/>
        <v>2225</v>
      </c>
      <c r="C1098" s="147" t="s">
        <v>627</v>
      </c>
      <c r="D1098" s="144">
        <v>29218.73</v>
      </c>
      <c r="E1098" s="144">
        <v>0</v>
      </c>
      <c r="F1098" s="144">
        <v>29218.73</v>
      </c>
      <c r="G1098" s="144">
        <v>0</v>
      </c>
      <c r="H1098" s="144">
        <v>29218.73</v>
      </c>
    </row>
    <row r="1099" spans="1:8" ht="15.6" x14ac:dyDescent="0.3">
      <c r="A1099" s="144" t="s">
        <v>446</v>
      </c>
      <c r="B1099" s="230" t="str">
        <f t="shared" si="20"/>
        <v>2325</v>
      </c>
      <c r="C1099" s="147" t="s">
        <v>628</v>
      </c>
      <c r="D1099" s="144">
        <v>41024.050000000003</v>
      </c>
      <c r="E1099" s="144">
        <v>0</v>
      </c>
      <c r="F1099" s="144">
        <v>41024.050000000003</v>
      </c>
      <c r="G1099" s="144">
        <v>0</v>
      </c>
      <c r="H1099" s="144">
        <v>41024.050000000003</v>
      </c>
    </row>
    <row r="1100" spans="1:8" ht="15.6" x14ac:dyDescent="0.3">
      <c r="A1100" s="144" t="s">
        <v>448</v>
      </c>
      <c r="B1100" s="230" t="str">
        <f t="shared" si="20"/>
        <v>2425</v>
      </c>
      <c r="C1100" s="147" t="s">
        <v>629</v>
      </c>
      <c r="D1100" s="144">
        <v>0</v>
      </c>
      <c r="E1100" s="144">
        <v>0</v>
      </c>
      <c r="F1100" s="144">
        <v>0</v>
      </c>
      <c r="G1100" s="144">
        <v>0</v>
      </c>
      <c r="H1100" s="144">
        <v>0</v>
      </c>
    </row>
    <row r="1101" spans="1:8" ht="15.6" x14ac:dyDescent="0.3">
      <c r="A1101" s="144" t="s">
        <v>450</v>
      </c>
      <c r="B1101" s="230" t="str">
        <f t="shared" si="20"/>
        <v>2504</v>
      </c>
      <c r="C1101" s="161" t="s">
        <v>630</v>
      </c>
      <c r="D1101" s="144">
        <v>0</v>
      </c>
      <c r="E1101" s="144">
        <v>0</v>
      </c>
      <c r="F1101" s="144">
        <v>0</v>
      </c>
      <c r="G1101" s="144">
        <v>0</v>
      </c>
      <c r="H1101" s="144">
        <v>0</v>
      </c>
    </row>
    <row r="1102" spans="1:8" ht="15.6" x14ac:dyDescent="0.3">
      <c r="A1102" s="144" t="s">
        <v>452</v>
      </c>
      <c r="B1102" s="230" t="str">
        <f t="shared" si="20"/>
        <v>2604</v>
      </c>
      <c r="C1102" s="161" t="s">
        <v>631</v>
      </c>
      <c r="D1102" s="144">
        <v>0</v>
      </c>
      <c r="E1102" s="144">
        <v>0</v>
      </c>
      <c r="F1102" s="144">
        <v>0</v>
      </c>
      <c r="G1102" s="144">
        <v>0</v>
      </c>
      <c r="H1102" s="144">
        <v>0</v>
      </c>
    </row>
    <row r="1103" spans="1:8" ht="15.6" x14ac:dyDescent="0.3">
      <c r="A1103" s="144" t="s">
        <v>454</v>
      </c>
      <c r="B1103" s="230" t="str">
        <f t="shared" si="20"/>
        <v>2704</v>
      </c>
      <c r="C1103" s="147" t="s">
        <v>632</v>
      </c>
      <c r="D1103" s="144">
        <v>0</v>
      </c>
      <c r="E1103" s="144">
        <v>0</v>
      </c>
      <c r="F1103" s="144">
        <v>0</v>
      </c>
      <c r="G1103" s="144">
        <v>0</v>
      </c>
      <c r="H1103" s="144">
        <v>0</v>
      </c>
    </row>
    <row r="1104" spans="1:8" ht="15.6" x14ac:dyDescent="0.3">
      <c r="A1104" s="144" t="s">
        <v>456</v>
      </c>
      <c r="B1104" s="230" t="str">
        <f t="shared" si="20"/>
        <v>2824</v>
      </c>
      <c r="C1104" s="147" t="s">
        <v>633</v>
      </c>
      <c r="D1104" s="144">
        <v>0</v>
      </c>
      <c r="E1104" s="144">
        <v>0</v>
      </c>
      <c r="F1104" s="144">
        <v>0</v>
      </c>
      <c r="G1104" s="144">
        <v>0</v>
      </c>
      <c r="H1104" s="144">
        <v>0</v>
      </c>
    </row>
    <row r="1105" spans="1:8" ht="15.6" x14ac:dyDescent="0.3">
      <c r="A1105" s="144" t="s">
        <v>458</v>
      </c>
      <c r="B1105" s="230" t="str">
        <f t="shared" si="20"/>
        <v>2925</v>
      </c>
      <c r="C1105" s="161" t="s">
        <v>634</v>
      </c>
      <c r="D1105" s="144">
        <v>467.83000000000004</v>
      </c>
      <c r="E1105" s="144">
        <v>0</v>
      </c>
      <c r="F1105" s="144">
        <v>467.83000000000004</v>
      </c>
      <c r="G1105" s="144">
        <v>0</v>
      </c>
      <c r="H1105" s="144">
        <v>467.83000000000004</v>
      </c>
    </row>
    <row r="1106" spans="1:8" ht="15.6" x14ac:dyDescent="0.3">
      <c r="A1106" s="144" t="s">
        <v>460</v>
      </c>
      <c r="B1106" s="230" t="str">
        <f t="shared" si="20"/>
        <v>3025</v>
      </c>
      <c r="C1106" s="161" t="s">
        <v>635</v>
      </c>
      <c r="D1106" s="144">
        <v>8132.7099999999991</v>
      </c>
      <c r="E1106" s="144">
        <v>0</v>
      </c>
      <c r="F1106" s="144">
        <v>8132.7099999999991</v>
      </c>
      <c r="G1106" s="144">
        <v>0</v>
      </c>
      <c r="H1106" s="144">
        <v>8132.7099999999991</v>
      </c>
    </row>
    <row r="1107" spans="1:8" ht="15.6" x14ac:dyDescent="0.3">
      <c r="A1107" s="144" t="s">
        <v>462</v>
      </c>
      <c r="B1107" s="230" t="str">
        <f t="shared" si="20"/>
        <v>3225</v>
      </c>
      <c r="C1107" s="147" t="s">
        <v>636</v>
      </c>
      <c r="D1107" s="144">
        <v>2041.2</v>
      </c>
      <c r="E1107" s="144">
        <v>0</v>
      </c>
      <c r="F1107" s="144">
        <v>2041.2</v>
      </c>
      <c r="G1107" s="144">
        <v>0</v>
      </c>
      <c r="H1107" s="144">
        <v>2041.2</v>
      </c>
    </row>
    <row r="1108" spans="1:8" ht="15.6" x14ac:dyDescent="0.3">
      <c r="A1108" s="144" t="s">
        <v>464</v>
      </c>
      <c r="B1108" s="230" t="str">
        <f t="shared" si="20"/>
        <v>3304</v>
      </c>
      <c r="C1108" s="161" t="s">
        <v>637</v>
      </c>
      <c r="D1108" s="144">
        <v>0</v>
      </c>
      <c r="E1108" s="144">
        <v>0</v>
      </c>
      <c r="F1108" s="144">
        <v>0</v>
      </c>
      <c r="G1108" s="144">
        <v>0</v>
      </c>
      <c r="H1108" s="144">
        <v>0</v>
      </c>
    </row>
    <row r="1109" spans="1:8" ht="15.6" x14ac:dyDescent="0.3">
      <c r="A1109" s="144" t="s">
        <v>466</v>
      </c>
      <c r="B1109" s="230" t="str">
        <f t="shared" si="20"/>
        <v>3425</v>
      </c>
      <c r="C1109" s="147" t="s">
        <v>638</v>
      </c>
      <c r="D1109" s="144">
        <v>335.78</v>
      </c>
      <c r="E1109" s="144">
        <v>0</v>
      </c>
      <c r="F1109" s="144">
        <v>335.78</v>
      </c>
      <c r="G1109" s="144">
        <v>0</v>
      </c>
      <c r="H1109" s="144">
        <v>335.78</v>
      </c>
    </row>
    <row r="1110" spans="1:8" ht="15.6" x14ac:dyDescent="0.3">
      <c r="A1110" s="144" t="s">
        <v>468</v>
      </c>
      <c r="B1110" s="230" t="str">
        <f t="shared" si="20"/>
        <v>3525</v>
      </c>
      <c r="C1110" s="147" t="s">
        <v>639</v>
      </c>
      <c r="D1110" s="144">
        <v>0</v>
      </c>
      <c r="E1110" s="144">
        <v>0</v>
      </c>
      <c r="F1110" s="144">
        <v>0</v>
      </c>
      <c r="G1110" s="144">
        <v>0</v>
      </c>
      <c r="H1110" s="144">
        <v>0</v>
      </c>
    </row>
    <row r="1111" spans="1:8" ht="15.6" x14ac:dyDescent="0.3">
      <c r="A1111" s="144" t="s">
        <v>470</v>
      </c>
      <c r="B1111" s="230" t="str">
        <f t="shared" si="20"/>
        <v>3614</v>
      </c>
      <c r="C1111" s="147" t="s">
        <v>640</v>
      </c>
      <c r="D1111" s="144">
        <v>0</v>
      </c>
      <c r="E1111" s="144">
        <v>0</v>
      </c>
      <c r="F1111" s="144">
        <v>0</v>
      </c>
      <c r="G1111" s="144">
        <v>0</v>
      </c>
      <c r="H1111" s="144">
        <v>0</v>
      </c>
    </row>
    <row r="1112" spans="1:8" ht="15.6" x14ac:dyDescent="0.3">
      <c r="A1112" s="144" t="s">
        <v>472</v>
      </c>
      <c r="B1112" s="230" t="str">
        <f t="shared" si="20"/>
        <v>3725</v>
      </c>
      <c r="C1112" s="147" t="s">
        <v>641</v>
      </c>
      <c r="D1112" s="144">
        <v>0</v>
      </c>
      <c r="E1112" s="144">
        <v>0</v>
      </c>
      <c r="F1112" s="144">
        <v>0</v>
      </c>
      <c r="G1112" s="144">
        <v>0</v>
      </c>
      <c r="H1112" s="144">
        <v>0</v>
      </c>
    </row>
    <row r="1113" spans="1:8" ht="15.6" x14ac:dyDescent="0.3">
      <c r="A1113" s="144" t="s">
        <v>474</v>
      </c>
      <c r="B1113" s="230" t="str">
        <f t="shared" si="20"/>
        <v>3813</v>
      </c>
      <c r="C1113" s="147" t="s">
        <v>642</v>
      </c>
      <c r="D1113" s="144">
        <v>0</v>
      </c>
      <c r="E1113" s="144">
        <v>0</v>
      </c>
      <c r="F1113" s="144">
        <v>0</v>
      </c>
      <c r="G1113" s="144">
        <v>0</v>
      </c>
      <c r="H1113" s="144">
        <v>0</v>
      </c>
    </row>
    <row r="1114" spans="1:8" ht="15.6" x14ac:dyDescent="0.3">
      <c r="A1114" s="144" t="s">
        <v>476</v>
      </c>
      <c r="B1114" s="230" t="str">
        <f t="shared" si="20"/>
        <v>3925</v>
      </c>
      <c r="C1114" s="147" t="s">
        <v>643</v>
      </c>
      <c r="D1114" s="144">
        <v>0</v>
      </c>
      <c r="E1114" s="144">
        <v>0</v>
      </c>
      <c r="F1114" s="144">
        <v>0</v>
      </c>
      <c r="G1114" s="144">
        <v>0</v>
      </c>
      <c r="H1114" s="144">
        <v>0</v>
      </c>
    </row>
    <row r="1115" spans="1:8" ht="15.6" x14ac:dyDescent="0.3">
      <c r="A1115" s="144" t="s">
        <v>478</v>
      </c>
      <c r="B1115" s="230" t="str">
        <f t="shared" si="20"/>
        <v>4019</v>
      </c>
      <c r="C1115" s="147" t="s">
        <v>644</v>
      </c>
      <c r="D1115" s="144">
        <v>417.94</v>
      </c>
      <c r="E1115" s="144">
        <v>0</v>
      </c>
      <c r="F1115" s="144">
        <v>417.94</v>
      </c>
      <c r="G1115" s="144">
        <v>0</v>
      </c>
      <c r="H1115" s="144">
        <v>417.94</v>
      </c>
    </row>
    <row r="1116" spans="1:8" ht="15.6" x14ac:dyDescent="0.3">
      <c r="A1116" s="144" t="s">
        <v>481</v>
      </c>
      <c r="B1116" s="230" t="str">
        <f t="shared" si="20"/>
        <v>4125</v>
      </c>
      <c r="C1116" s="161" t="s">
        <v>484</v>
      </c>
      <c r="D1116" s="144">
        <v>197475.95</v>
      </c>
      <c r="E1116" s="144">
        <v>0</v>
      </c>
      <c r="F1116" s="144">
        <v>197475.95</v>
      </c>
      <c r="G1116" s="144">
        <v>0</v>
      </c>
      <c r="H1116" s="144">
        <v>197475.95</v>
      </c>
    </row>
    <row r="1117" spans="1:8" ht="15.6" x14ac:dyDescent="0.3">
      <c r="A1117" s="144" t="s">
        <v>481</v>
      </c>
      <c r="B1117" s="230" t="str">
        <f t="shared" si="20"/>
        <v>4101A</v>
      </c>
      <c r="C1117" s="161" t="s">
        <v>645</v>
      </c>
      <c r="D1117" s="144">
        <v>0</v>
      </c>
      <c r="E1117" s="144">
        <v>0</v>
      </c>
      <c r="F1117" s="144">
        <v>0</v>
      </c>
      <c r="G1117" s="144">
        <v>0</v>
      </c>
      <c r="H1117" s="144">
        <v>0</v>
      </c>
    </row>
    <row r="1118" spans="1:8" ht="15.6" x14ac:dyDescent="0.3">
      <c r="A1118" s="144" t="s">
        <v>485</v>
      </c>
      <c r="B1118" s="230" t="str">
        <f t="shared" si="20"/>
        <v>4212</v>
      </c>
      <c r="C1118" s="161" t="s">
        <v>646</v>
      </c>
      <c r="D1118" s="144">
        <v>1373.04</v>
      </c>
      <c r="E1118" s="144">
        <v>0</v>
      </c>
      <c r="F1118" s="144">
        <v>1373.04</v>
      </c>
      <c r="G1118" s="144">
        <v>0</v>
      </c>
      <c r="H1118" s="144">
        <v>1373.04</v>
      </c>
    </row>
    <row r="1119" spans="1:8" ht="15.6" x14ac:dyDescent="0.3">
      <c r="A1119" s="144" t="s">
        <v>248</v>
      </c>
      <c r="B1119" s="230" t="str">
        <f t="shared" si="20"/>
        <v>4312</v>
      </c>
      <c r="C1119" s="161" t="s">
        <v>647</v>
      </c>
      <c r="D1119" s="144">
        <v>150885.16999999998</v>
      </c>
      <c r="E1119" s="144">
        <v>0</v>
      </c>
      <c r="F1119" s="144">
        <v>150885.16999999998</v>
      </c>
      <c r="G1119" s="144">
        <v>0</v>
      </c>
      <c r="H1119" s="144">
        <v>150885.16999999998</v>
      </c>
    </row>
    <row r="1120" spans="1:8" ht="15.6" x14ac:dyDescent="0.3">
      <c r="A1120" s="144" t="s">
        <v>248</v>
      </c>
      <c r="B1120" s="230" t="str">
        <f t="shared" si="20"/>
        <v>4301A</v>
      </c>
      <c r="C1120" s="161" t="s">
        <v>648</v>
      </c>
      <c r="D1120" s="144">
        <v>0</v>
      </c>
      <c r="E1120" s="144">
        <v>0</v>
      </c>
      <c r="F1120" s="144">
        <v>0</v>
      </c>
      <c r="G1120" s="144">
        <v>0</v>
      </c>
      <c r="H1120" s="144">
        <v>0</v>
      </c>
    </row>
    <row r="1121" spans="1:8" ht="15.6" x14ac:dyDescent="0.3">
      <c r="A1121" s="144" t="s">
        <v>489</v>
      </c>
      <c r="B1121" s="230" t="str">
        <f t="shared" si="20"/>
        <v>4411</v>
      </c>
      <c r="C1121" s="161" t="s">
        <v>649</v>
      </c>
      <c r="D1121" s="144">
        <v>0</v>
      </c>
      <c r="E1121" s="144">
        <v>0</v>
      </c>
      <c r="F1121" s="144">
        <v>0</v>
      </c>
      <c r="G1121" s="144">
        <v>0</v>
      </c>
      <c r="H1121" s="144">
        <v>0</v>
      </c>
    </row>
    <row r="1122" spans="1:8" ht="15.6" x14ac:dyDescent="0.3">
      <c r="A1122" s="144" t="s">
        <v>491</v>
      </c>
      <c r="B1122" s="230" t="str">
        <f t="shared" si="20"/>
        <v>4512</v>
      </c>
      <c r="C1122" s="161" t="s">
        <v>650</v>
      </c>
      <c r="D1122" s="144">
        <v>0</v>
      </c>
      <c r="E1122" s="144">
        <v>0</v>
      </c>
      <c r="F1122" s="144">
        <v>0</v>
      </c>
      <c r="G1122" s="144">
        <v>0</v>
      </c>
      <c r="H1122" s="144">
        <v>0</v>
      </c>
    </row>
    <row r="1123" spans="1:8" ht="15.6" x14ac:dyDescent="0.3">
      <c r="A1123" s="144" t="s">
        <v>493</v>
      </c>
      <c r="B1123" s="230" t="str">
        <f t="shared" si="20"/>
        <v>4619</v>
      </c>
      <c r="C1123" s="161" t="s">
        <v>651</v>
      </c>
      <c r="D1123" s="144">
        <v>0</v>
      </c>
      <c r="E1123" s="144">
        <v>0</v>
      </c>
      <c r="F1123" s="144">
        <v>0</v>
      </c>
      <c r="G1123" s="144">
        <v>0</v>
      </c>
      <c r="H1123" s="144">
        <v>0</v>
      </c>
    </row>
    <row r="1124" spans="1:8" ht="15.6" x14ac:dyDescent="0.3">
      <c r="A1124" s="144" t="s">
        <v>495</v>
      </c>
      <c r="B1124" s="230" t="str">
        <f t="shared" si="20"/>
        <v>4714</v>
      </c>
      <c r="C1124" s="161" t="s">
        <v>652</v>
      </c>
      <c r="D1124" s="144">
        <v>0</v>
      </c>
      <c r="E1124" s="144">
        <v>0</v>
      </c>
      <c r="F1124" s="144">
        <v>0</v>
      </c>
      <c r="G1124" s="144">
        <v>0</v>
      </c>
      <c r="H1124" s="144">
        <v>0</v>
      </c>
    </row>
    <row r="1125" spans="1:8" ht="15.6" x14ac:dyDescent="0.3">
      <c r="A1125" s="144" t="s">
        <v>497</v>
      </c>
      <c r="B1125" s="230" t="str">
        <f t="shared" si="20"/>
        <v>4818</v>
      </c>
      <c r="C1125" s="161" t="s">
        <v>653</v>
      </c>
      <c r="D1125" s="144">
        <v>17530.43</v>
      </c>
      <c r="E1125" s="144">
        <v>0</v>
      </c>
      <c r="F1125" s="144">
        <v>17530.43</v>
      </c>
      <c r="G1125" s="144">
        <v>0</v>
      </c>
      <c r="H1125" s="144">
        <v>17530.43</v>
      </c>
    </row>
    <row r="1126" spans="1:8" ht="15.6" x14ac:dyDescent="0.3">
      <c r="A1126" s="144" t="s">
        <v>499</v>
      </c>
      <c r="B1126" s="230" t="str">
        <f t="shared" si="20"/>
        <v>4925</v>
      </c>
      <c r="C1126" s="161" t="s">
        <v>654</v>
      </c>
      <c r="D1126" s="144">
        <v>0</v>
      </c>
      <c r="E1126" s="144">
        <v>0</v>
      </c>
      <c r="F1126" s="144">
        <v>0</v>
      </c>
      <c r="G1126" s="144">
        <v>0</v>
      </c>
      <c r="H1126" s="144">
        <v>0</v>
      </c>
    </row>
    <row r="1127" spans="1:8" ht="15.6" x14ac:dyDescent="0.3">
      <c r="A1127" s="144" t="s">
        <v>501</v>
      </c>
      <c r="B1127" s="230" t="str">
        <f t="shared" si="20"/>
        <v>5021</v>
      </c>
      <c r="C1127" s="161" t="s">
        <v>655</v>
      </c>
      <c r="D1127" s="144">
        <v>0</v>
      </c>
      <c r="E1127" s="144">
        <v>0</v>
      </c>
      <c r="F1127" s="144">
        <v>0</v>
      </c>
      <c r="G1127" s="144">
        <v>0</v>
      </c>
      <c r="H1127" s="144">
        <v>0</v>
      </c>
    </row>
    <row r="1128" spans="1:8" ht="15.6" x14ac:dyDescent="0.3">
      <c r="A1128" s="144" t="s">
        <v>503</v>
      </c>
      <c r="B1128" s="230" t="str">
        <f t="shared" si="20"/>
        <v>5119</v>
      </c>
      <c r="C1128" s="161" t="s">
        <v>656</v>
      </c>
      <c r="D1128" s="144">
        <v>38766.65</v>
      </c>
      <c r="E1128" s="144">
        <v>0</v>
      </c>
      <c r="F1128" s="144">
        <v>38766.65</v>
      </c>
      <c r="G1128" s="144">
        <v>0</v>
      </c>
      <c r="H1128" s="144">
        <v>38766.65</v>
      </c>
    </row>
    <row r="1129" spans="1:8" ht="15.6" x14ac:dyDescent="0.3">
      <c r="A1129" s="144" t="s">
        <v>505</v>
      </c>
      <c r="B1129" s="230" t="str">
        <f t="shared" si="20"/>
        <v>5221</v>
      </c>
      <c r="C1129" s="161" t="s">
        <v>657</v>
      </c>
      <c r="D1129" s="144">
        <v>0</v>
      </c>
      <c r="E1129" s="144">
        <v>0</v>
      </c>
      <c r="F1129" s="144">
        <v>0</v>
      </c>
      <c r="G1129" s="144">
        <v>0</v>
      </c>
      <c r="H1129" s="144">
        <v>0</v>
      </c>
    </row>
    <row r="1130" spans="1:8" ht="15.6" x14ac:dyDescent="0.3">
      <c r="A1130" s="144" t="s">
        <v>507</v>
      </c>
      <c r="B1130" s="230" t="str">
        <f t="shared" si="20"/>
        <v>5321</v>
      </c>
      <c r="C1130" s="161" t="s">
        <v>658</v>
      </c>
      <c r="D1130" s="144">
        <v>365</v>
      </c>
      <c r="E1130" s="144">
        <v>0</v>
      </c>
      <c r="F1130" s="144">
        <v>365</v>
      </c>
      <c r="G1130" s="144">
        <v>0</v>
      </c>
      <c r="H1130" s="144">
        <v>365</v>
      </c>
    </row>
    <row r="1131" spans="1:8" ht="15.6" x14ac:dyDescent="0.3">
      <c r="A1131" s="144" t="s">
        <v>270</v>
      </c>
      <c r="B1131" s="230" t="str">
        <f t="shared" si="20"/>
        <v>5411</v>
      </c>
      <c r="C1131" s="161" t="s">
        <v>659</v>
      </c>
      <c r="D1131" s="144">
        <v>0</v>
      </c>
      <c r="E1131" s="144">
        <v>0</v>
      </c>
      <c r="F1131" s="144">
        <v>0</v>
      </c>
      <c r="G1131" s="144">
        <v>0</v>
      </c>
      <c r="H1131" s="144">
        <v>0</v>
      </c>
    </row>
    <row r="1132" spans="1:8" ht="15.6" x14ac:dyDescent="0.3">
      <c r="A1132" s="144" t="s">
        <v>264</v>
      </c>
      <c r="B1132" s="230" t="str">
        <f t="shared" si="20"/>
        <v>5522</v>
      </c>
      <c r="C1132" s="161" t="s">
        <v>660</v>
      </c>
      <c r="D1132" s="144">
        <v>0</v>
      </c>
      <c r="E1132" s="144">
        <v>0</v>
      </c>
      <c r="F1132" s="144">
        <v>0</v>
      </c>
      <c r="G1132" s="144">
        <v>0</v>
      </c>
      <c r="H1132" s="144">
        <v>0</v>
      </c>
    </row>
    <row r="1133" spans="1:8" ht="15.6" x14ac:dyDescent="0.3">
      <c r="A1133" s="144" t="s">
        <v>276</v>
      </c>
      <c r="B1133" s="230" t="str">
        <f t="shared" si="20"/>
        <v>5721</v>
      </c>
      <c r="C1133" s="161" t="s">
        <v>661</v>
      </c>
      <c r="D1133" s="144">
        <v>0</v>
      </c>
      <c r="E1133" s="144">
        <v>0</v>
      </c>
      <c r="F1133" s="144">
        <v>0</v>
      </c>
      <c r="G1133" s="144">
        <v>0</v>
      </c>
      <c r="H1133" s="144">
        <v>0</v>
      </c>
    </row>
    <row r="1134" spans="1:8" ht="15.6" x14ac:dyDescent="0.3">
      <c r="A1134" s="144" t="s">
        <v>512</v>
      </c>
      <c r="B1134" s="230" t="str">
        <f t="shared" si="20"/>
        <v>5801A</v>
      </c>
      <c r="C1134" s="161" t="s">
        <v>662</v>
      </c>
      <c r="D1134" s="144">
        <v>331978.25</v>
      </c>
      <c r="E1134" s="144">
        <v>0</v>
      </c>
      <c r="F1134" s="144">
        <v>331978.25</v>
      </c>
      <c r="G1134" s="144">
        <v>0</v>
      </c>
      <c r="H1134" s="144">
        <v>331978.25</v>
      </c>
    </row>
    <row r="1135" spans="1:8" ht="15.6" x14ac:dyDescent="0.3">
      <c r="A1135" s="144" t="s">
        <v>515</v>
      </c>
      <c r="B1135" s="230" t="str">
        <f t="shared" si="20"/>
        <v>5921</v>
      </c>
      <c r="C1135" s="161" t="s">
        <v>663</v>
      </c>
      <c r="D1135" s="144">
        <v>0</v>
      </c>
      <c r="E1135" s="144">
        <v>0</v>
      </c>
      <c r="F1135" s="144">
        <v>0</v>
      </c>
      <c r="G1135" s="144">
        <v>0</v>
      </c>
      <c r="H1135" s="144">
        <v>0</v>
      </c>
    </row>
    <row r="1136" spans="1:8" ht="15.6" x14ac:dyDescent="0.3">
      <c r="A1136" s="144" t="s">
        <v>274</v>
      </c>
      <c r="B1136" s="230" t="str">
        <f t="shared" si="20"/>
        <v>6021</v>
      </c>
      <c r="C1136" s="147" t="s">
        <v>664</v>
      </c>
      <c r="D1136" s="144">
        <v>0</v>
      </c>
      <c r="E1136" s="144">
        <v>0</v>
      </c>
      <c r="F1136" s="144">
        <v>0</v>
      </c>
      <c r="G1136" s="144">
        <v>0</v>
      </c>
      <c r="H1136" s="144">
        <v>0</v>
      </c>
    </row>
    <row r="1137" spans="1:8" ht="15.6" x14ac:dyDescent="0.3">
      <c r="A1137" s="144" t="s">
        <v>518</v>
      </c>
      <c r="B1137" s="230" t="str">
        <f t="shared" si="20"/>
        <v>6121</v>
      </c>
      <c r="C1137" s="147" t="s">
        <v>665</v>
      </c>
      <c r="D1137" s="144">
        <v>0</v>
      </c>
      <c r="E1137" s="144">
        <v>0</v>
      </c>
      <c r="F1137" s="144">
        <v>0</v>
      </c>
      <c r="G1137" s="144">
        <v>0</v>
      </c>
      <c r="H1137" s="144">
        <v>0</v>
      </c>
    </row>
    <row r="1138" spans="1:8" ht="15.6" x14ac:dyDescent="0.3">
      <c r="A1138" s="144" t="s">
        <v>520</v>
      </c>
      <c r="B1138" s="230" t="str">
        <f t="shared" si="20"/>
        <v>6225</v>
      </c>
      <c r="C1138" s="161" t="s">
        <v>666</v>
      </c>
      <c r="D1138" s="144">
        <v>0</v>
      </c>
      <c r="E1138" s="144">
        <v>0</v>
      </c>
      <c r="F1138" s="144">
        <v>0</v>
      </c>
      <c r="G1138" s="144">
        <v>0</v>
      </c>
      <c r="H1138" s="144">
        <v>0</v>
      </c>
    </row>
    <row r="1139" spans="1:8" ht="15.6" x14ac:dyDescent="0.3">
      <c r="A1139" s="144" t="s">
        <v>522</v>
      </c>
      <c r="B1139" s="230" t="str">
        <f t="shared" si="20"/>
        <v>6325</v>
      </c>
      <c r="C1139" s="161" t="s">
        <v>667</v>
      </c>
      <c r="D1139" s="144">
        <v>0</v>
      </c>
      <c r="E1139" s="144">
        <v>0</v>
      </c>
      <c r="F1139" s="144">
        <v>0</v>
      </c>
      <c r="G1139" s="144">
        <v>0</v>
      </c>
      <c r="H1139" s="144">
        <v>0</v>
      </c>
    </row>
    <row r="1140" spans="1:8" ht="15.6" x14ac:dyDescent="0.3">
      <c r="A1140" s="144" t="s">
        <v>524</v>
      </c>
      <c r="B1140" s="230" t="str">
        <f t="shared" si="20"/>
        <v>6408</v>
      </c>
      <c r="C1140" s="161" t="s">
        <v>668</v>
      </c>
      <c r="D1140" s="144">
        <v>0</v>
      </c>
      <c r="E1140" s="144">
        <v>0</v>
      </c>
      <c r="F1140" s="144">
        <v>0</v>
      </c>
      <c r="G1140" s="144">
        <v>1172.42</v>
      </c>
      <c r="H1140" s="144">
        <v>1172.42</v>
      </c>
    </row>
    <row r="1141" spans="1:8" ht="15.6" x14ac:dyDescent="0.3">
      <c r="A1141" s="144" t="s">
        <v>526</v>
      </c>
      <c r="B1141" s="230" t="str">
        <f t="shared" si="20"/>
        <v>65</v>
      </c>
      <c r="C1141" s="161" t="s">
        <v>669</v>
      </c>
      <c r="D1141" s="144">
        <v>0</v>
      </c>
      <c r="E1141" s="144">
        <v>0</v>
      </c>
      <c r="F1141" s="144">
        <v>0</v>
      </c>
      <c r="G1141" s="144">
        <v>0</v>
      </c>
      <c r="H1141" s="144">
        <v>0</v>
      </c>
    </row>
    <row r="1142" spans="1:8" ht="15.6" x14ac:dyDescent="0.3">
      <c r="A1142" s="144" t="s">
        <v>528</v>
      </c>
      <c r="B1142" s="230" t="str">
        <f t="shared" si="20"/>
        <v>66</v>
      </c>
      <c r="C1142" s="161" t="s">
        <v>670</v>
      </c>
      <c r="D1142" s="144">
        <v>0</v>
      </c>
      <c r="E1142" s="144">
        <v>0</v>
      </c>
      <c r="F1142" s="144">
        <v>0</v>
      </c>
      <c r="G1142" s="144">
        <v>0</v>
      </c>
      <c r="H1142" s="144">
        <v>0</v>
      </c>
    </row>
    <row r="1143" spans="1:8" ht="15.6" x14ac:dyDescent="0.3">
      <c r="A1143" s="144" t="s">
        <v>530</v>
      </c>
      <c r="B1143" s="230" t="str">
        <f t="shared" si="20"/>
        <v>6711</v>
      </c>
      <c r="C1143" s="161" t="s">
        <v>671</v>
      </c>
      <c r="D1143" s="144">
        <v>90.02</v>
      </c>
      <c r="E1143" s="144">
        <v>0</v>
      </c>
      <c r="F1143" s="144">
        <v>90.02</v>
      </c>
      <c r="G1143" s="144">
        <v>0</v>
      </c>
      <c r="H1143" s="144">
        <v>90.02</v>
      </c>
    </row>
    <row r="1144" spans="1:8" ht="15.6" x14ac:dyDescent="0.3">
      <c r="A1144" s="144" t="s">
        <v>672</v>
      </c>
      <c r="B1144" s="230">
        <f t="shared" si="20"/>
        <v>6825</v>
      </c>
      <c r="C1144" s="161">
        <v>6825</v>
      </c>
      <c r="D1144" s="144">
        <v>408.53999999999996</v>
      </c>
      <c r="E1144" s="144">
        <v>0</v>
      </c>
      <c r="F1144" s="144">
        <v>408.53999999999996</v>
      </c>
      <c r="G1144" s="144">
        <v>0</v>
      </c>
      <c r="H1144" s="144">
        <v>408.53999999999996</v>
      </c>
    </row>
    <row r="1145" spans="1:8" ht="15.6" x14ac:dyDescent="0.3">
      <c r="A1145" s="144" t="s">
        <v>535</v>
      </c>
      <c r="B1145" s="230" t="str">
        <f t="shared" si="20"/>
        <v>7209</v>
      </c>
      <c r="C1145" s="161" t="s">
        <v>673</v>
      </c>
      <c r="D1145" s="144">
        <v>696.64</v>
      </c>
      <c r="E1145" s="144">
        <v>0</v>
      </c>
      <c r="F1145" s="144">
        <v>696.64</v>
      </c>
      <c r="G1145" s="144">
        <v>0</v>
      </c>
      <c r="H1145" s="144">
        <v>696.64</v>
      </c>
    </row>
    <row r="1146" spans="1:8" ht="15.6" x14ac:dyDescent="0.3">
      <c r="A1146" s="144" t="s">
        <v>347</v>
      </c>
      <c r="B1146" s="230" t="str">
        <f t="shared" ref="B1146:B1170" si="21">C1146</f>
        <v>7305</v>
      </c>
      <c r="C1146" s="161" t="s">
        <v>674</v>
      </c>
      <c r="D1146" s="144">
        <v>0</v>
      </c>
      <c r="E1146" s="144">
        <v>0</v>
      </c>
      <c r="F1146" s="144">
        <v>0</v>
      </c>
      <c r="G1146" s="144">
        <v>0</v>
      </c>
      <c r="H1146" s="144">
        <v>0</v>
      </c>
    </row>
    <row r="1147" spans="1:8" ht="15.6" x14ac:dyDescent="0.3">
      <c r="A1147" s="144" t="s">
        <v>538</v>
      </c>
      <c r="B1147" s="230" t="str">
        <f t="shared" si="21"/>
        <v>7405</v>
      </c>
      <c r="C1147" s="161" t="s">
        <v>675</v>
      </c>
      <c r="D1147" s="144">
        <v>1348.71</v>
      </c>
      <c r="E1147" s="144">
        <v>0</v>
      </c>
      <c r="F1147" s="144">
        <v>1348.71</v>
      </c>
      <c r="G1147" s="144">
        <v>0</v>
      </c>
      <c r="H1147" s="144">
        <v>1348.71</v>
      </c>
    </row>
    <row r="1148" spans="1:8" ht="15.6" x14ac:dyDescent="0.3">
      <c r="A1148" s="144" t="s">
        <v>538</v>
      </c>
      <c r="B1148" s="230" t="str">
        <f t="shared" si="21"/>
        <v>7401A</v>
      </c>
      <c r="C1148" s="161" t="s">
        <v>676</v>
      </c>
      <c r="D1148" s="144">
        <v>0</v>
      </c>
      <c r="E1148" s="144">
        <v>0</v>
      </c>
      <c r="F1148" s="144">
        <v>0</v>
      </c>
      <c r="G1148" s="144">
        <v>0</v>
      </c>
      <c r="H1148" s="144">
        <v>0</v>
      </c>
    </row>
    <row r="1149" spans="1:8" ht="15.6" x14ac:dyDescent="0.3">
      <c r="A1149" s="144" t="s">
        <v>541</v>
      </c>
      <c r="B1149" s="230" t="str">
        <f t="shared" si="21"/>
        <v>7511</v>
      </c>
      <c r="C1149" s="147" t="s">
        <v>677</v>
      </c>
      <c r="D1149" s="144">
        <v>348.07</v>
      </c>
      <c r="E1149" s="144">
        <v>0</v>
      </c>
      <c r="F1149" s="144">
        <v>348.07</v>
      </c>
      <c r="G1149" s="144">
        <v>0</v>
      </c>
      <c r="H1149" s="144">
        <v>348.07</v>
      </c>
    </row>
    <row r="1150" spans="1:8" ht="15.6" x14ac:dyDescent="0.3">
      <c r="A1150" s="144" t="s">
        <v>541</v>
      </c>
      <c r="B1150" s="230" t="str">
        <f t="shared" si="21"/>
        <v>7501A</v>
      </c>
      <c r="C1150" s="147" t="s">
        <v>678</v>
      </c>
      <c r="D1150" s="144">
        <v>0</v>
      </c>
      <c r="E1150" s="144">
        <v>0</v>
      </c>
      <c r="F1150" s="144">
        <v>0</v>
      </c>
      <c r="G1150" s="144">
        <v>0</v>
      </c>
      <c r="H1150" s="144">
        <v>0</v>
      </c>
    </row>
    <row r="1151" spans="1:8" ht="15.6" x14ac:dyDescent="0.3">
      <c r="A1151" s="144" t="s">
        <v>544</v>
      </c>
      <c r="B1151" s="230" t="str">
        <f t="shared" si="21"/>
        <v>7913</v>
      </c>
      <c r="C1151" s="161" t="s">
        <v>679</v>
      </c>
      <c r="D1151" s="144">
        <v>0</v>
      </c>
      <c r="E1151" s="144">
        <v>0</v>
      </c>
      <c r="F1151" s="144">
        <v>0</v>
      </c>
      <c r="G1151" s="144">
        <v>0</v>
      </c>
      <c r="H1151" s="144">
        <v>0</v>
      </c>
    </row>
    <row r="1152" spans="1:8" ht="15.6" x14ac:dyDescent="0.3">
      <c r="A1152" s="144" t="s">
        <v>680</v>
      </c>
      <c r="B1152" s="230">
        <f t="shared" si="21"/>
        <v>8025</v>
      </c>
      <c r="C1152" s="161">
        <v>8025</v>
      </c>
      <c r="D1152" s="144">
        <v>0</v>
      </c>
      <c r="E1152" s="144">
        <v>0</v>
      </c>
      <c r="F1152" s="144">
        <v>0</v>
      </c>
      <c r="G1152" s="144">
        <v>0</v>
      </c>
      <c r="H1152" s="144">
        <v>0</v>
      </c>
    </row>
    <row r="1153" spans="1:8" ht="15.6" x14ac:dyDescent="0.3">
      <c r="A1153" s="144" t="s">
        <v>548</v>
      </c>
      <c r="B1153" s="230" t="str">
        <f t="shared" si="21"/>
        <v>8125</v>
      </c>
      <c r="C1153" s="161" t="s">
        <v>681</v>
      </c>
      <c r="D1153" s="144">
        <v>0</v>
      </c>
      <c r="E1153" s="144">
        <v>0</v>
      </c>
      <c r="F1153" s="144">
        <v>0</v>
      </c>
      <c r="G1153" s="144">
        <v>0</v>
      </c>
      <c r="H1153" s="144">
        <v>0</v>
      </c>
    </row>
    <row r="1154" spans="1:8" ht="15.6" x14ac:dyDescent="0.3">
      <c r="A1154" s="144" t="s">
        <v>553</v>
      </c>
      <c r="B1154" s="230" t="str">
        <f t="shared" si="21"/>
        <v>8811</v>
      </c>
      <c r="C1154" s="161" t="s">
        <v>682</v>
      </c>
      <c r="D1154" s="144">
        <v>0</v>
      </c>
      <c r="E1154" s="144">
        <v>0</v>
      </c>
      <c r="F1154" s="144">
        <v>0</v>
      </c>
      <c r="G1154" s="144">
        <v>0</v>
      </c>
      <c r="H1154" s="144">
        <v>0</v>
      </c>
    </row>
    <row r="1155" spans="1:8" ht="15.6" x14ac:dyDescent="0.3">
      <c r="A1155" s="144" t="s">
        <v>555</v>
      </c>
      <c r="B1155" s="230" t="str">
        <f t="shared" si="21"/>
        <v>9025</v>
      </c>
      <c r="C1155" s="147" t="s">
        <v>683</v>
      </c>
      <c r="D1155" s="144">
        <v>0</v>
      </c>
      <c r="E1155" s="144">
        <v>0</v>
      </c>
      <c r="F1155" s="144">
        <v>0</v>
      </c>
      <c r="G1155" s="144">
        <v>0</v>
      </c>
      <c r="H1155" s="144">
        <v>0</v>
      </c>
    </row>
    <row r="1156" spans="1:8" ht="15.6" x14ac:dyDescent="0.3">
      <c r="A1156" s="144" t="s">
        <v>557</v>
      </c>
      <c r="B1156" s="230" t="str">
        <f t="shared" si="21"/>
        <v>9202</v>
      </c>
      <c r="C1156" s="147" t="s">
        <v>684</v>
      </c>
      <c r="D1156" s="144">
        <v>0</v>
      </c>
      <c r="E1156" s="144">
        <v>0</v>
      </c>
      <c r="F1156" s="144">
        <v>0</v>
      </c>
      <c r="G1156" s="144">
        <v>0</v>
      </c>
      <c r="H1156" s="144">
        <v>0</v>
      </c>
    </row>
    <row r="1157" spans="1:8" ht="15.6" x14ac:dyDescent="0.3">
      <c r="A1157" s="144" t="s">
        <v>559</v>
      </c>
      <c r="B1157" s="230" t="str">
        <f t="shared" si="21"/>
        <v>9302</v>
      </c>
      <c r="C1157" s="147" t="s">
        <v>685</v>
      </c>
      <c r="D1157" s="144">
        <v>0</v>
      </c>
      <c r="E1157" s="144">
        <v>0</v>
      </c>
      <c r="F1157" s="144">
        <v>0</v>
      </c>
      <c r="G1157" s="144">
        <v>0</v>
      </c>
      <c r="H1157" s="144">
        <v>0</v>
      </c>
    </row>
    <row r="1158" spans="1:8" ht="15.6" x14ac:dyDescent="0.3">
      <c r="A1158" s="144" t="s">
        <v>561</v>
      </c>
      <c r="B1158" s="230" t="str">
        <f t="shared" si="21"/>
        <v>9425</v>
      </c>
      <c r="C1158" s="147" t="s">
        <v>686</v>
      </c>
      <c r="D1158" s="144">
        <v>109.15</v>
      </c>
      <c r="E1158" s="144">
        <v>0</v>
      </c>
      <c r="F1158" s="144">
        <v>109.15</v>
      </c>
      <c r="G1158" s="144">
        <v>0</v>
      </c>
      <c r="H1158" s="144">
        <v>109.15</v>
      </c>
    </row>
    <row r="1159" spans="1:8" ht="15.6" x14ac:dyDescent="0.3">
      <c r="A1159" s="144" t="s">
        <v>563</v>
      </c>
      <c r="B1159" s="230" t="str">
        <f t="shared" si="21"/>
        <v>9601A</v>
      </c>
      <c r="C1159" s="147" t="s">
        <v>687</v>
      </c>
      <c r="D1159" s="144">
        <v>0</v>
      </c>
      <c r="E1159" s="144">
        <v>0</v>
      </c>
      <c r="F1159" s="144">
        <v>0</v>
      </c>
      <c r="G1159" s="144">
        <v>0</v>
      </c>
      <c r="H1159" s="144">
        <v>0</v>
      </c>
    </row>
    <row r="1160" spans="1:8" ht="15.6" x14ac:dyDescent="0.3">
      <c r="A1160" s="144" t="s">
        <v>566</v>
      </c>
      <c r="B1160" s="230" t="str">
        <f t="shared" si="21"/>
        <v>9701A</v>
      </c>
      <c r="C1160" s="147" t="s">
        <v>688</v>
      </c>
      <c r="D1160" s="144">
        <v>0</v>
      </c>
      <c r="E1160" s="144">
        <v>0</v>
      </c>
      <c r="F1160" s="144">
        <v>0</v>
      </c>
      <c r="G1160" s="144">
        <v>0</v>
      </c>
      <c r="H1160" s="144">
        <v>0</v>
      </c>
    </row>
    <row r="1161" spans="1:8" ht="15.6" x14ac:dyDescent="0.3">
      <c r="A1161" s="144" t="s">
        <v>566</v>
      </c>
      <c r="B1161" s="230" t="str">
        <f t="shared" si="21"/>
        <v>9801A</v>
      </c>
      <c r="C1161" s="147" t="s">
        <v>689</v>
      </c>
      <c r="D1161" s="144">
        <v>11124053.9</v>
      </c>
      <c r="E1161" s="144">
        <v>-684520.83000000007</v>
      </c>
      <c r="F1161" s="144">
        <v>10439533.07</v>
      </c>
      <c r="G1161" s="144">
        <v>0</v>
      </c>
      <c r="H1161" s="144">
        <v>10439533.07</v>
      </c>
    </row>
    <row r="1162" spans="1:8" ht="15.6" x14ac:dyDescent="0.3">
      <c r="A1162" s="144" t="s">
        <v>607</v>
      </c>
      <c r="B1162" s="230" t="str">
        <f t="shared" si="21"/>
        <v>9818A1</v>
      </c>
      <c r="C1162" s="162" t="s">
        <v>608</v>
      </c>
      <c r="D1162" s="144"/>
      <c r="E1162" s="144">
        <v>0</v>
      </c>
      <c r="F1162" s="144">
        <v>0</v>
      </c>
      <c r="G1162" s="144">
        <v>0</v>
      </c>
      <c r="H1162" s="144">
        <v>0</v>
      </c>
    </row>
    <row r="1163" spans="1:8" ht="15.6" x14ac:dyDescent="0.3">
      <c r="A1163" s="144" t="s">
        <v>609</v>
      </c>
      <c r="B1163" s="230" t="str">
        <f t="shared" si="21"/>
        <v>9818A2</v>
      </c>
      <c r="C1163" s="162" t="s">
        <v>610</v>
      </c>
      <c r="D1163" s="144"/>
      <c r="E1163" s="144">
        <v>0</v>
      </c>
      <c r="F1163" s="144">
        <v>0</v>
      </c>
      <c r="G1163" s="144">
        <v>0</v>
      </c>
      <c r="H1163" s="144">
        <v>0</v>
      </c>
    </row>
    <row r="1164" spans="1:8" ht="15.6" x14ac:dyDescent="0.3">
      <c r="A1164" s="144" t="s">
        <v>567</v>
      </c>
      <c r="B1164" s="230" t="str">
        <f t="shared" si="21"/>
        <v>BB</v>
      </c>
      <c r="C1164" s="147" t="s">
        <v>587</v>
      </c>
      <c r="D1164" s="144">
        <v>0</v>
      </c>
      <c r="E1164" s="144">
        <v>0</v>
      </c>
      <c r="F1164" s="144">
        <v>0</v>
      </c>
      <c r="G1164" s="144">
        <v>0</v>
      </c>
      <c r="H1164" s="144">
        <v>0</v>
      </c>
    </row>
    <row r="1165" spans="1:8" ht="15.6" x14ac:dyDescent="0.3">
      <c r="A1165" s="144" t="s">
        <v>569</v>
      </c>
      <c r="B1165" s="230" t="str">
        <f t="shared" si="21"/>
        <v>AA</v>
      </c>
      <c r="C1165" s="225" t="s">
        <v>570</v>
      </c>
      <c r="D1165" s="144"/>
      <c r="E1165" s="144">
        <v>0</v>
      </c>
      <c r="F1165" s="144">
        <v>0</v>
      </c>
      <c r="G1165" s="144">
        <v>0</v>
      </c>
      <c r="H1165" s="144">
        <v>0</v>
      </c>
    </row>
    <row r="1166" spans="1:8" ht="15.6" x14ac:dyDescent="0.3">
      <c r="A1166" s="144" t="s">
        <v>571</v>
      </c>
      <c r="B1166" s="230">
        <f t="shared" si="21"/>
        <v>0</v>
      </c>
      <c r="C1166" s="144"/>
      <c r="D1166" s="144"/>
      <c r="E1166" s="144">
        <v>0</v>
      </c>
      <c r="F1166" s="144">
        <v>0</v>
      </c>
      <c r="G1166" s="144">
        <v>0</v>
      </c>
      <c r="H1166" s="144">
        <v>0</v>
      </c>
    </row>
    <row r="1167" spans="1:8" ht="15.6" x14ac:dyDescent="0.3">
      <c r="A1167" s="144" t="s">
        <v>572</v>
      </c>
      <c r="B1167" s="230">
        <f t="shared" si="21"/>
        <v>0</v>
      </c>
      <c r="C1167" s="144"/>
      <c r="D1167" s="144"/>
      <c r="E1167" s="144">
        <v>0</v>
      </c>
      <c r="F1167" s="144">
        <v>0</v>
      </c>
      <c r="G1167" s="144">
        <v>0</v>
      </c>
      <c r="H1167" s="144">
        <v>0</v>
      </c>
    </row>
    <row r="1168" spans="1:8" ht="15.6" x14ac:dyDescent="0.3">
      <c r="A1168" s="144" t="s">
        <v>300</v>
      </c>
      <c r="B1168" s="230" t="str">
        <f t="shared" si="21"/>
        <v>QQ</v>
      </c>
      <c r="C1168" s="225" t="s">
        <v>573</v>
      </c>
      <c r="D1168" s="144"/>
      <c r="E1168" s="144">
        <v>0</v>
      </c>
      <c r="F1168" s="144">
        <v>0</v>
      </c>
      <c r="G1168" s="144">
        <v>0</v>
      </c>
      <c r="H1168" s="144">
        <v>0</v>
      </c>
    </row>
    <row r="1169" spans="1:8" ht="15.6" x14ac:dyDescent="0.3">
      <c r="A1169" s="144" t="s">
        <v>574</v>
      </c>
      <c r="B1169" s="230">
        <f t="shared" si="21"/>
        <v>0</v>
      </c>
      <c r="C1169" s="144"/>
      <c r="D1169" s="144"/>
      <c r="E1169" s="144">
        <v>0</v>
      </c>
      <c r="F1169" s="144">
        <v>0</v>
      </c>
      <c r="G1169" s="144">
        <v>0</v>
      </c>
      <c r="H1169" s="144">
        <v>0</v>
      </c>
    </row>
    <row r="1170" spans="1:8" ht="15.6" x14ac:dyDescent="0.3">
      <c r="A1170" s="144" t="s">
        <v>575</v>
      </c>
      <c r="B1170" s="230" t="str">
        <f t="shared" si="21"/>
        <v>RB</v>
      </c>
      <c r="C1170" s="225" t="s">
        <v>576</v>
      </c>
      <c r="D1170" s="144"/>
      <c r="E1170" s="144">
        <v>0</v>
      </c>
      <c r="F1170" s="144">
        <v>0</v>
      </c>
      <c r="G1170" s="144">
        <v>0</v>
      </c>
      <c r="H1170" s="144">
        <v>0</v>
      </c>
    </row>
    <row r="1171" spans="1:8" ht="15.6" x14ac:dyDescent="0.3">
      <c r="A1171" s="144"/>
      <c r="B1171" s="230"/>
      <c r="C1171" s="158"/>
      <c r="D1171" s="148" t="s">
        <v>577</v>
      </c>
      <c r="E1171" s="148" t="s">
        <v>577</v>
      </c>
      <c r="F1171" s="148" t="s">
        <v>577</v>
      </c>
      <c r="G1171" s="148" t="s">
        <v>577</v>
      </c>
      <c r="H1171" s="148" t="s">
        <v>577</v>
      </c>
    </row>
    <row r="1172" spans="1:8" ht="15.6" x14ac:dyDescent="0.3">
      <c r="A1172" s="144" t="s">
        <v>578</v>
      </c>
      <c r="B1172" s="230"/>
      <c r="C1172" s="158"/>
      <c r="D1172" s="144">
        <v>11960608.02</v>
      </c>
      <c r="E1172" s="144">
        <v>-684520.83000000007</v>
      </c>
      <c r="F1172" s="144">
        <v>11276087.189999999</v>
      </c>
      <c r="G1172" s="144">
        <v>1172.42</v>
      </c>
      <c r="H1172" s="144">
        <v>11277259.609999999</v>
      </c>
    </row>
    <row r="1173" spans="1:8" ht="15.6" x14ac:dyDescent="0.3">
      <c r="A1173" s="144"/>
      <c r="B1173" s="230"/>
      <c r="C1173" s="144"/>
      <c r="D1173" s="148" t="s">
        <v>397</v>
      </c>
      <c r="E1173" s="148" t="s">
        <v>397</v>
      </c>
      <c r="F1173" s="148" t="s">
        <v>397</v>
      </c>
      <c r="G1173" s="148" t="s">
        <v>397</v>
      </c>
      <c r="H1173" s="148" t="s">
        <v>397</v>
      </c>
    </row>
    <row r="1174" spans="1:8" ht="15.6" x14ac:dyDescent="0.3">
      <c r="A1174" s="144"/>
      <c r="B1174" s="230"/>
      <c r="C1174" s="144"/>
      <c r="D1174" s="144"/>
      <c r="E1174" s="144"/>
      <c r="F1174" s="144"/>
      <c r="G1174" s="144"/>
      <c r="H1174" s="144">
        <v>0</v>
      </c>
    </row>
    <row r="1175" spans="1:8" ht="15.6" x14ac:dyDescent="0.3">
      <c r="A1175" s="144"/>
      <c r="B1175" s="230"/>
      <c r="C1175" s="144"/>
      <c r="D1175" s="144"/>
      <c r="E1175" s="144"/>
      <c r="F1175" s="144"/>
      <c r="G1175" s="144"/>
      <c r="H1175" s="144"/>
    </row>
    <row r="1176" spans="1:8" ht="15.6" x14ac:dyDescent="0.3">
      <c r="A1176" s="144"/>
      <c r="B1176" s="230"/>
      <c r="C1176" s="144"/>
      <c r="D1176" s="144"/>
      <c r="E1176" s="144"/>
      <c r="F1176" s="144"/>
      <c r="G1176" s="144"/>
      <c r="H1176" s="144"/>
    </row>
    <row r="1177" spans="1:8" ht="15.6" x14ac:dyDescent="0.3">
      <c r="A1177" s="144"/>
      <c r="B1177" s="230"/>
      <c r="C1177" s="144"/>
      <c r="D1177" s="144"/>
      <c r="E1177" s="144"/>
      <c r="F1177" s="144"/>
      <c r="G1177" s="144"/>
      <c r="H1177" s="144"/>
    </row>
    <row r="1178" spans="1:8" ht="15.6" x14ac:dyDescent="0.3">
      <c r="A1178" s="144"/>
      <c r="B1178" s="230"/>
      <c r="C1178" s="144"/>
      <c r="D1178" s="144"/>
      <c r="E1178" s="144"/>
      <c r="F1178" s="144"/>
      <c r="G1178" s="144"/>
      <c r="H1178" s="144"/>
    </row>
    <row r="1179" spans="1:8" ht="15.6" x14ac:dyDescent="0.3">
      <c r="A1179" s="144"/>
      <c r="B1179" s="230"/>
      <c r="C1179" s="144"/>
      <c r="D1179" s="144"/>
      <c r="E1179" s="144"/>
      <c r="F1179" s="144"/>
      <c r="G1179" s="144"/>
      <c r="H1179" s="144"/>
    </row>
    <row r="1180" spans="1:8" ht="15.6" x14ac:dyDescent="0.3">
      <c r="A1180" s="144"/>
      <c r="B1180" s="230"/>
      <c r="C1180" s="144"/>
      <c r="D1180" s="144"/>
      <c r="E1180" s="144"/>
      <c r="F1180" s="144"/>
      <c r="G1180" s="144"/>
      <c r="H1180" s="144"/>
    </row>
    <row r="1181" spans="1:8" ht="15.6" x14ac:dyDescent="0.3">
      <c r="A1181" s="144"/>
      <c r="B1181" s="230"/>
      <c r="C1181" s="144"/>
      <c r="D1181" s="144"/>
      <c r="E1181" s="144"/>
      <c r="F1181" s="144"/>
      <c r="G1181" s="144"/>
      <c r="H1181" s="144"/>
    </row>
    <row r="1182" spans="1:8" ht="15.6" x14ac:dyDescent="0.3">
      <c r="A1182" s="144"/>
      <c r="B1182" s="230"/>
      <c r="C1182" s="144"/>
      <c r="D1182" s="144"/>
      <c r="E1182" s="144"/>
      <c r="F1182" s="144"/>
      <c r="G1182" s="144"/>
      <c r="H1182" s="144"/>
    </row>
    <row r="1183" spans="1:8" ht="15.6" x14ac:dyDescent="0.3">
      <c r="A1183" s="144"/>
      <c r="B1183" s="230"/>
      <c r="C1183" s="144"/>
      <c r="D1183" s="144" t="s">
        <v>394</v>
      </c>
      <c r="E1183" s="144"/>
      <c r="F1183" s="144"/>
      <c r="G1183" s="144"/>
      <c r="H1183" s="144"/>
    </row>
    <row r="1184" spans="1:8" ht="15.6" x14ac:dyDescent="0.3">
      <c r="A1184" s="144"/>
      <c r="B1184" s="230"/>
      <c r="C1184" s="144"/>
      <c r="D1184" s="144" t="s">
        <v>582</v>
      </c>
      <c r="E1184" s="144"/>
      <c r="F1184" s="144"/>
      <c r="G1184" s="144"/>
      <c r="H1184" s="144"/>
    </row>
    <row r="1185" spans="1:8" ht="15.6" x14ac:dyDescent="0.3">
      <c r="A1185" s="144" t="s">
        <v>601</v>
      </c>
      <c r="B1185" s="230"/>
      <c r="C1185" s="144"/>
      <c r="D1185" s="144"/>
      <c r="E1185" s="149" t="s">
        <v>611</v>
      </c>
      <c r="F1185" s="144"/>
      <c r="G1185" s="144"/>
      <c r="H1185" s="144"/>
    </row>
    <row r="1186" spans="1:8" ht="15.6" x14ac:dyDescent="0.3">
      <c r="A1186" s="148" t="s">
        <v>397</v>
      </c>
      <c r="B1186" s="230"/>
      <c r="C1186" s="156" t="s">
        <v>397</v>
      </c>
      <c r="D1186" s="156" t="s">
        <v>397</v>
      </c>
      <c r="E1186" s="156" t="s">
        <v>397</v>
      </c>
      <c r="F1186" s="156" t="s">
        <v>397</v>
      </c>
      <c r="G1186" s="156" t="s">
        <v>397</v>
      </c>
      <c r="H1186" s="156" t="s">
        <v>397</v>
      </c>
    </row>
    <row r="1187" spans="1:8" ht="15.6" x14ac:dyDescent="0.3">
      <c r="A1187" s="144" t="s">
        <v>398</v>
      </c>
      <c r="B1187" s="230"/>
      <c r="C1187" s="158"/>
      <c r="D1187" s="146" t="s">
        <v>185</v>
      </c>
      <c r="E1187" s="146" t="s">
        <v>185</v>
      </c>
      <c r="F1187" s="146" t="s">
        <v>399</v>
      </c>
      <c r="G1187" s="146" t="s">
        <v>185</v>
      </c>
      <c r="H1187" s="146" t="s">
        <v>400</v>
      </c>
    </row>
    <row r="1188" spans="1:8" ht="15.6" x14ac:dyDescent="0.3">
      <c r="A1188" s="144"/>
      <c r="B1188" s="230"/>
      <c r="C1188" s="158"/>
      <c r="D1188" s="146" t="s">
        <v>401</v>
      </c>
      <c r="E1188" s="146" t="s">
        <v>402</v>
      </c>
      <c r="F1188" s="146" t="s">
        <v>402</v>
      </c>
      <c r="G1188" s="146" t="s">
        <v>403</v>
      </c>
      <c r="H1188" s="146" t="s">
        <v>404</v>
      </c>
    </row>
    <row r="1189" spans="1:8" ht="15.6" x14ac:dyDescent="0.3">
      <c r="A1189" s="144"/>
      <c r="B1189" s="230"/>
      <c r="C1189" s="158"/>
      <c r="D1189" s="146" t="s">
        <v>405</v>
      </c>
      <c r="E1189" s="146" t="s">
        <v>406</v>
      </c>
      <c r="F1189" s="144"/>
      <c r="G1189" s="146" t="s">
        <v>406</v>
      </c>
      <c r="H1189" s="146" t="s">
        <v>583</v>
      </c>
    </row>
    <row r="1190" spans="1:8" ht="15.6" x14ac:dyDescent="0.3">
      <c r="A1190" s="148" t="s">
        <v>397</v>
      </c>
      <c r="B1190" s="230"/>
      <c r="C1190" s="156" t="s">
        <v>397</v>
      </c>
      <c r="D1190" s="156" t="s">
        <v>397</v>
      </c>
      <c r="E1190" s="156" t="s">
        <v>397</v>
      </c>
      <c r="F1190" s="156" t="s">
        <v>397</v>
      </c>
      <c r="G1190" s="156" t="s">
        <v>397</v>
      </c>
      <c r="H1190" s="156" t="s">
        <v>397</v>
      </c>
    </row>
    <row r="1191" spans="1:8" ht="15.6" x14ac:dyDescent="0.3">
      <c r="A1191" s="144" t="s">
        <v>408</v>
      </c>
      <c r="B1191" s="230" t="str">
        <f>C1191</f>
        <v>00</v>
      </c>
      <c r="C1191" s="224" t="s">
        <v>409</v>
      </c>
      <c r="D1191" s="144"/>
      <c r="E1191" s="144">
        <v>0</v>
      </c>
      <c r="F1191" s="144">
        <v>0</v>
      </c>
      <c r="G1191" s="144">
        <v>0</v>
      </c>
      <c r="H1191" s="144">
        <v>0</v>
      </c>
    </row>
    <row r="1192" spans="1:8" ht="15.6" x14ac:dyDescent="0.3">
      <c r="A1192" s="144" t="s">
        <v>410</v>
      </c>
      <c r="B1192" s="230" t="str">
        <f t="shared" ref="B1192:B1255" si="22">C1192</f>
        <v>0202</v>
      </c>
      <c r="C1192" s="161" t="s">
        <v>612</v>
      </c>
      <c r="D1192" s="144">
        <v>0</v>
      </c>
      <c r="E1192" s="144">
        <v>0</v>
      </c>
      <c r="F1192" s="144">
        <v>0</v>
      </c>
      <c r="G1192" s="144">
        <v>0</v>
      </c>
      <c r="H1192" s="144">
        <v>0</v>
      </c>
    </row>
    <row r="1193" spans="1:8" ht="15.6" x14ac:dyDescent="0.3">
      <c r="A1193" s="144" t="s">
        <v>413</v>
      </c>
      <c r="B1193" s="230" t="str">
        <f t="shared" si="22"/>
        <v>0303</v>
      </c>
      <c r="C1193" s="161" t="s">
        <v>613</v>
      </c>
      <c r="D1193" s="144">
        <v>0</v>
      </c>
      <c r="E1193" s="144">
        <v>0</v>
      </c>
      <c r="F1193" s="144">
        <v>0</v>
      </c>
      <c r="G1193" s="144">
        <v>0</v>
      </c>
      <c r="H1193" s="144">
        <v>0</v>
      </c>
    </row>
    <row r="1194" spans="1:8" ht="15.6" x14ac:dyDescent="0.3">
      <c r="A1194" s="144" t="s">
        <v>415</v>
      </c>
      <c r="B1194" s="230" t="str">
        <f t="shared" si="22"/>
        <v>0412</v>
      </c>
      <c r="C1194" s="161" t="s">
        <v>614</v>
      </c>
      <c r="D1194" s="144">
        <v>0</v>
      </c>
      <c r="E1194" s="144">
        <v>0</v>
      </c>
      <c r="F1194" s="144">
        <v>0</v>
      </c>
      <c r="G1194" s="144">
        <v>0</v>
      </c>
      <c r="H1194" s="144">
        <v>0</v>
      </c>
    </row>
    <row r="1195" spans="1:8" ht="15.6" x14ac:dyDescent="0.3">
      <c r="A1195" s="144" t="s">
        <v>417</v>
      </c>
      <c r="B1195" s="230" t="str">
        <f t="shared" si="22"/>
        <v>0521</v>
      </c>
      <c r="C1195" s="147" t="s">
        <v>615</v>
      </c>
      <c r="D1195" s="144">
        <v>0</v>
      </c>
      <c r="E1195" s="144">
        <v>0</v>
      </c>
      <c r="F1195" s="144">
        <v>0</v>
      </c>
      <c r="G1195" s="144">
        <v>0</v>
      </c>
      <c r="H1195" s="144">
        <v>0</v>
      </c>
    </row>
    <row r="1196" spans="1:8" ht="15.6" x14ac:dyDescent="0.3">
      <c r="A1196" s="144" t="s">
        <v>419</v>
      </c>
      <c r="B1196" s="230" t="str">
        <f t="shared" si="22"/>
        <v>0603</v>
      </c>
      <c r="C1196" s="161" t="s">
        <v>616</v>
      </c>
      <c r="D1196" s="144">
        <v>0</v>
      </c>
      <c r="E1196" s="144">
        <v>0</v>
      </c>
      <c r="F1196" s="144">
        <v>0</v>
      </c>
      <c r="G1196" s="144">
        <v>0</v>
      </c>
      <c r="H1196" s="144">
        <v>0</v>
      </c>
    </row>
    <row r="1197" spans="1:8" ht="15.6" x14ac:dyDescent="0.3">
      <c r="A1197" s="144" t="s">
        <v>421</v>
      </c>
      <c r="B1197" s="230" t="str">
        <f t="shared" si="22"/>
        <v>0721</v>
      </c>
      <c r="C1197" s="147" t="s">
        <v>617</v>
      </c>
      <c r="D1197" s="144">
        <v>0</v>
      </c>
      <c r="E1197" s="144">
        <v>0</v>
      </c>
      <c r="F1197" s="144">
        <v>0</v>
      </c>
      <c r="G1197" s="144">
        <v>0</v>
      </c>
      <c r="H1197" s="144">
        <v>0</v>
      </c>
    </row>
    <row r="1198" spans="1:8" ht="15.6" x14ac:dyDescent="0.3">
      <c r="A1198" s="144" t="s">
        <v>423</v>
      </c>
      <c r="B1198" s="230" t="str">
        <f t="shared" si="22"/>
        <v>0803</v>
      </c>
      <c r="C1198" s="147" t="s">
        <v>618</v>
      </c>
      <c r="D1198" s="144">
        <v>0</v>
      </c>
      <c r="E1198" s="144">
        <v>0</v>
      </c>
      <c r="F1198" s="144">
        <v>0</v>
      </c>
      <c r="G1198" s="144">
        <v>0</v>
      </c>
      <c r="H1198" s="144">
        <v>0</v>
      </c>
    </row>
    <row r="1199" spans="1:8" ht="15.6" x14ac:dyDescent="0.3">
      <c r="A1199" s="144" t="s">
        <v>605</v>
      </c>
      <c r="B1199" s="230" t="str">
        <f t="shared" si="22"/>
        <v>1012</v>
      </c>
      <c r="C1199" s="147" t="s">
        <v>619</v>
      </c>
      <c r="D1199" s="144">
        <v>0</v>
      </c>
      <c r="E1199" s="144">
        <v>0</v>
      </c>
      <c r="F1199" s="144">
        <v>0</v>
      </c>
      <c r="G1199" s="144">
        <v>0</v>
      </c>
      <c r="H1199" s="144">
        <v>0</v>
      </c>
    </row>
    <row r="1200" spans="1:8" ht="15.6" x14ac:dyDescent="0.3">
      <c r="A1200" s="144" t="s">
        <v>429</v>
      </c>
      <c r="B1200" s="230" t="str">
        <f t="shared" si="22"/>
        <v>1206</v>
      </c>
      <c r="C1200" s="161" t="s">
        <v>620</v>
      </c>
      <c r="D1200" s="144">
        <v>1888.71</v>
      </c>
      <c r="E1200" s="144">
        <v>0</v>
      </c>
      <c r="F1200" s="144">
        <v>1888.71</v>
      </c>
      <c r="G1200" s="144">
        <v>0</v>
      </c>
      <c r="H1200" s="144">
        <v>1888.71</v>
      </c>
    </row>
    <row r="1201" spans="1:8" ht="15.6" x14ac:dyDescent="0.3">
      <c r="A1201" s="144" t="s">
        <v>432</v>
      </c>
      <c r="B1201" s="230" t="str">
        <f t="shared" si="22"/>
        <v>1312</v>
      </c>
      <c r="C1201" s="161" t="s">
        <v>621</v>
      </c>
      <c r="D1201" s="144">
        <v>0</v>
      </c>
      <c r="E1201" s="144">
        <v>0</v>
      </c>
      <c r="F1201" s="144">
        <v>0</v>
      </c>
      <c r="G1201" s="144">
        <v>0</v>
      </c>
      <c r="H1201" s="144">
        <v>0</v>
      </c>
    </row>
    <row r="1202" spans="1:8" ht="15.6" x14ac:dyDescent="0.3">
      <c r="A1202" s="144" t="s">
        <v>21</v>
      </c>
      <c r="B1202" s="230" t="str">
        <f t="shared" si="22"/>
        <v>1524</v>
      </c>
      <c r="C1202" s="161" t="s">
        <v>622</v>
      </c>
      <c r="D1202" s="144">
        <v>6490</v>
      </c>
      <c r="E1202" s="144">
        <v>0</v>
      </c>
      <c r="F1202" s="144">
        <v>6490</v>
      </c>
      <c r="G1202" s="144">
        <v>0</v>
      </c>
      <c r="H1202" s="144">
        <v>6490</v>
      </c>
    </row>
    <row r="1203" spans="1:8" ht="15.6" x14ac:dyDescent="0.3">
      <c r="A1203" s="144" t="s">
        <v>284</v>
      </c>
      <c r="B1203" s="230" t="str">
        <f t="shared" si="22"/>
        <v>1625</v>
      </c>
      <c r="C1203" s="147" t="s">
        <v>623</v>
      </c>
      <c r="D1203" s="144">
        <v>0</v>
      </c>
      <c r="E1203" s="144">
        <v>0</v>
      </c>
      <c r="F1203" s="144">
        <v>0</v>
      </c>
      <c r="G1203" s="144">
        <v>0</v>
      </c>
      <c r="H1203" s="144">
        <v>0</v>
      </c>
    </row>
    <row r="1204" spans="1:8" ht="15.6" x14ac:dyDescent="0.3">
      <c r="A1204" s="147" t="s">
        <v>436</v>
      </c>
      <c r="B1204" s="230" t="str">
        <f t="shared" si="22"/>
        <v>1712</v>
      </c>
      <c r="C1204" s="147" t="s">
        <v>624</v>
      </c>
      <c r="D1204" s="144">
        <v>0</v>
      </c>
      <c r="E1204" s="144">
        <v>0</v>
      </c>
      <c r="F1204" s="144">
        <v>0</v>
      </c>
      <c r="G1204" s="144">
        <v>0</v>
      </c>
      <c r="H1204" s="144">
        <v>0</v>
      </c>
    </row>
    <row r="1205" spans="1:8" ht="15.6" x14ac:dyDescent="0.3">
      <c r="A1205" s="147" t="s">
        <v>438</v>
      </c>
      <c r="B1205" s="230" t="str">
        <f t="shared" si="22"/>
        <v>1841</v>
      </c>
      <c r="C1205" s="147" t="s">
        <v>439</v>
      </c>
      <c r="D1205" s="144">
        <v>0</v>
      </c>
      <c r="E1205" s="144">
        <v>0</v>
      </c>
      <c r="F1205" s="144">
        <v>0</v>
      </c>
      <c r="G1205" s="144">
        <v>0</v>
      </c>
      <c r="H1205" s="144">
        <v>0</v>
      </c>
    </row>
    <row r="1206" spans="1:8" ht="15.6" x14ac:dyDescent="0.3">
      <c r="A1206" s="144" t="s">
        <v>440</v>
      </c>
      <c r="B1206" s="230" t="str">
        <f t="shared" si="22"/>
        <v>2024</v>
      </c>
      <c r="C1206" s="147" t="s">
        <v>625</v>
      </c>
      <c r="D1206" s="144">
        <v>0</v>
      </c>
      <c r="E1206" s="144">
        <v>0</v>
      </c>
      <c r="F1206" s="144">
        <v>0</v>
      </c>
      <c r="G1206" s="144">
        <v>0</v>
      </c>
      <c r="H1206" s="144">
        <v>0</v>
      </c>
    </row>
    <row r="1207" spans="1:8" ht="15.6" x14ac:dyDescent="0.3">
      <c r="A1207" s="144" t="s">
        <v>442</v>
      </c>
      <c r="B1207" s="230" t="str">
        <f t="shared" si="22"/>
        <v>2124</v>
      </c>
      <c r="C1207" s="147" t="s">
        <v>626</v>
      </c>
      <c r="D1207" s="144">
        <v>0</v>
      </c>
      <c r="E1207" s="144">
        <v>0</v>
      </c>
      <c r="F1207" s="144">
        <v>0</v>
      </c>
      <c r="G1207" s="144">
        <v>0</v>
      </c>
      <c r="H1207" s="144">
        <v>0</v>
      </c>
    </row>
    <row r="1208" spans="1:8" ht="15.6" x14ac:dyDescent="0.3">
      <c r="A1208" s="144" t="s">
        <v>444</v>
      </c>
      <c r="B1208" s="230" t="str">
        <f t="shared" si="22"/>
        <v>2225</v>
      </c>
      <c r="C1208" s="147" t="s">
        <v>627</v>
      </c>
      <c r="D1208" s="144">
        <v>66798.84</v>
      </c>
      <c r="E1208" s="144">
        <v>0</v>
      </c>
      <c r="F1208" s="144">
        <v>66798.84</v>
      </c>
      <c r="G1208" s="144">
        <v>0</v>
      </c>
      <c r="H1208" s="144">
        <v>66798.84</v>
      </c>
    </row>
    <row r="1209" spans="1:8" ht="15.6" x14ac:dyDescent="0.3">
      <c r="A1209" s="144" t="s">
        <v>446</v>
      </c>
      <c r="B1209" s="230" t="str">
        <f t="shared" si="22"/>
        <v>2325</v>
      </c>
      <c r="C1209" s="147" t="s">
        <v>628</v>
      </c>
      <c r="D1209" s="144">
        <v>26510.31</v>
      </c>
      <c r="E1209" s="144">
        <v>0</v>
      </c>
      <c r="F1209" s="144">
        <v>26510.31</v>
      </c>
      <c r="G1209" s="144">
        <v>0</v>
      </c>
      <c r="H1209" s="144">
        <v>26510.31</v>
      </c>
    </row>
    <row r="1210" spans="1:8" ht="15.6" x14ac:dyDescent="0.3">
      <c r="A1210" s="144" t="s">
        <v>448</v>
      </c>
      <c r="B1210" s="230" t="str">
        <f t="shared" si="22"/>
        <v>2425</v>
      </c>
      <c r="C1210" s="147" t="s">
        <v>629</v>
      </c>
      <c r="D1210" s="144">
        <v>0</v>
      </c>
      <c r="E1210" s="144">
        <v>0</v>
      </c>
      <c r="F1210" s="144">
        <v>0</v>
      </c>
      <c r="G1210" s="144">
        <v>0</v>
      </c>
      <c r="H1210" s="144">
        <v>0</v>
      </c>
    </row>
    <row r="1211" spans="1:8" ht="15.6" x14ac:dyDescent="0.3">
      <c r="A1211" s="144" t="s">
        <v>450</v>
      </c>
      <c r="B1211" s="230" t="str">
        <f t="shared" si="22"/>
        <v>2504</v>
      </c>
      <c r="C1211" s="161" t="s">
        <v>630</v>
      </c>
      <c r="D1211" s="144">
        <v>0</v>
      </c>
      <c r="E1211" s="144">
        <v>0</v>
      </c>
      <c r="F1211" s="144">
        <v>0</v>
      </c>
      <c r="G1211" s="144">
        <v>0</v>
      </c>
      <c r="H1211" s="144">
        <v>0</v>
      </c>
    </row>
    <row r="1212" spans="1:8" ht="15.6" x14ac:dyDescent="0.3">
      <c r="A1212" s="144" t="s">
        <v>452</v>
      </c>
      <c r="B1212" s="230" t="str">
        <f t="shared" si="22"/>
        <v>2604</v>
      </c>
      <c r="C1212" s="161" t="s">
        <v>631</v>
      </c>
      <c r="D1212" s="144">
        <v>0</v>
      </c>
      <c r="E1212" s="144">
        <v>0</v>
      </c>
      <c r="F1212" s="144">
        <v>0</v>
      </c>
      <c r="G1212" s="144">
        <v>0</v>
      </c>
      <c r="H1212" s="144">
        <v>0</v>
      </c>
    </row>
    <row r="1213" spans="1:8" ht="15.6" x14ac:dyDescent="0.3">
      <c r="A1213" s="144" t="s">
        <v>454</v>
      </c>
      <c r="B1213" s="230" t="str">
        <f t="shared" si="22"/>
        <v>2704</v>
      </c>
      <c r="C1213" s="147" t="s">
        <v>632</v>
      </c>
      <c r="D1213" s="144">
        <v>0</v>
      </c>
      <c r="E1213" s="144">
        <v>0</v>
      </c>
      <c r="F1213" s="144">
        <v>0</v>
      </c>
      <c r="G1213" s="144">
        <v>0</v>
      </c>
      <c r="H1213" s="144">
        <v>0</v>
      </c>
    </row>
    <row r="1214" spans="1:8" ht="15.6" x14ac:dyDescent="0.3">
      <c r="A1214" s="144" t="s">
        <v>456</v>
      </c>
      <c r="B1214" s="230" t="str">
        <f t="shared" si="22"/>
        <v>2824</v>
      </c>
      <c r="C1214" s="147" t="s">
        <v>633</v>
      </c>
      <c r="D1214" s="144">
        <v>0</v>
      </c>
      <c r="E1214" s="144">
        <v>0</v>
      </c>
      <c r="F1214" s="144">
        <v>0</v>
      </c>
      <c r="G1214" s="144">
        <v>0</v>
      </c>
      <c r="H1214" s="144">
        <v>0</v>
      </c>
    </row>
    <row r="1215" spans="1:8" ht="15.6" x14ac:dyDescent="0.3">
      <c r="A1215" s="144" t="s">
        <v>458</v>
      </c>
      <c r="B1215" s="230" t="str">
        <f t="shared" si="22"/>
        <v>2925</v>
      </c>
      <c r="C1215" s="161" t="s">
        <v>634</v>
      </c>
      <c r="D1215" s="144">
        <v>559.23</v>
      </c>
      <c r="E1215" s="144">
        <v>0</v>
      </c>
      <c r="F1215" s="144">
        <v>559.23</v>
      </c>
      <c r="G1215" s="144">
        <v>0</v>
      </c>
      <c r="H1215" s="144">
        <v>559.23</v>
      </c>
    </row>
    <row r="1216" spans="1:8" ht="15.6" x14ac:dyDescent="0.3">
      <c r="A1216" s="144" t="s">
        <v>460</v>
      </c>
      <c r="B1216" s="230" t="str">
        <f t="shared" si="22"/>
        <v>3025</v>
      </c>
      <c r="C1216" s="161" t="s">
        <v>635</v>
      </c>
      <c r="D1216" s="144">
        <v>8604.9599999999991</v>
      </c>
      <c r="E1216" s="144">
        <v>0</v>
      </c>
      <c r="F1216" s="144">
        <v>8604.9599999999991</v>
      </c>
      <c r="G1216" s="144">
        <v>0</v>
      </c>
      <c r="H1216" s="144">
        <v>8604.9599999999991</v>
      </c>
    </row>
    <row r="1217" spans="1:8" ht="15.6" x14ac:dyDescent="0.3">
      <c r="A1217" s="144" t="s">
        <v>462</v>
      </c>
      <c r="B1217" s="230" t="str">
        <f t="shared" si="22"/>
        <v>3225</v>
      </c>
      <c r="C1217" s="147" t="s">
        <v>636</v>
      </c>
      <c r="D1217" s="144">
        <v>170.1</v>
      </c>
      <c r="E1217" s="144">
        <v>0</v>
      </c>
      <c r="F1217" s="144">
        <v>170.1</v>
      </c>
      <c r="G1217" s="144">
        <v>0</v>
      </c>
      <c r="H1217" s="144">
        <v>170.1</v>
      </c>
    </row>
    <row r="1218" spans="1:8" ht="15.6" x14ac:dyDescent="0.3">
      <c r="A1218" s="144" t="s">
        <v>464</v>
      </c>
      <c r="B1218" s="230" t="str">
        <f t="shared" si="22"/>
        <v>3304</v>
      </c>
      <c r="C1218" s="161" t="s">
        <v>637</v>
      </c>
      <c r="D1218" s="144">
        <v>0</v>
      </c>
      <c r="E1218" s="144">
        <v>0</v>
      </c>
      <c r="F1218" s="144">
        <v>0</v>
      </c>
      <c r="G1218" s="144">
        <v>0</v>
      </c>
      <c r="H1218" s="144">
        <v>0</v>
      </c>
    </row>
    <row r="1219" spans="1:8" ht="15.6" x14ac:dyDescent="0.3">
      <c r="A1219" s="144" t="s">
        <v>466</v>
      </c>
      <c r="B1219" s="230" t="str">
        <f t="shared" si="22"/>
        <v>3425</v>
      </c>
      <c r="C1219" s="147" t="s">
        <v>638</v>
      </c>
      <c r="D1219" s="144">
        <v>111.27</v>
      </c>
      <c r="E1219" s="144">
        <v>0</v>
      </c>
      <c r="F1219" s="144">
        <v>111.27</v>
      </c>
      <c r="G1219" s="144">
        <v>0</v>
      </c>
      <c r="H1219" s="144">
        <v>111.27</v>
      </c>
    </row>
    <row r="1220" spans="1:8" ht="15.6" x14ac:dyDescent="0.3">
      <c r="A1220" s="144" t="s">
        <v>468</v>
      </c>
      <c r="B1220" s="230" t="str">
        <f t="shared" si="22"/>
        <v>3525</v>
      </c>
      <c r="C1220" s="147" t="s">
        <v>639</v>
      </c>
      <c r="D1220" s="144">
        <v>31.08</v>
      </c>
      <c r="E1220" s="144">
        <v>0</v>
      </c>
      <c r="F1220" s="144">
        <v>31.08</v>
      </c>
      <c r="G1220" s="144">
        <v>0</v>
      </c>
      <c r="H1220" s="144">
        <v>31.08</v>
      </c>
    </row>
    <row r="1221" spans="1:8" ht="15.6" x14ac:dyDescent="0.3">
      <c r="A1221" s="144" t="s">
        <v>470</v>
      </c>
      <c r="B1221" s="230" t="str">
        <f t="shared" si="22"/>
        <v>3614</v>
      </c>
      <c r="C1221" s="147" t="s">
        <v>640</v>
      </c>
      <c r="D1221" s="144">
        <v>0</v>
      </c>
      <c r="E1221" s="144">
        <v>0</v>
      </c>
      <c r="F1221" s="144">
        <v>0</v>
      </c>
      <c r="G1221" s="144">
        <v>0</v>
      </c>
      <c r="H1221" s="144">
        <v>0</v>
      </c>
    </row>
    <row r="1222" spans="1:8" ht="15.6" x14ac:dyDescent="0.3">
      <c r="A1222" s="144" t="s">
        <v>472</v>
      </c>
      <c r="B1222" s="230" t="str">
        <f t="shared" si="22"/>
        <v>3725</v>
      </c>
      <c r="C1222" s="147" t="s">
        <v>641</v>
      </c>
      <c r="D1222" s="144">
        <v>0</v>
      </c>
      <c r="E1222" s="144">
        <v>0</v>
      </c>
      <c r="F1222" s="144">
        <v>0</v>
      </c>
      <c r="G1222" s="144">
        <v>0</v>
      </c>
      <c r="H1222" s="144">
        <v>0</v>
      </c>
    </row>
    <row r="1223" spans="1:8" ht="15.6" x14ac:dyDescent="0.3">
      <c r="A1223" s="144" t="s">
        <v>474</v>
      </c>
      <c r="B1223" s="230" t="str">
        <f t="shared" si="22"/>
        <v>3813</v>
      </c>
      <c r="C1223" s="147" t="s">
        <v>642</v>
      </c>
      <c r="D1223" s="144">
        <v>0</v>
      </c>
      <c r="E1223" s="144">
        <v>0</v>
      </c>
      <c r="F1223" s="144">
        <v>0</v>
      </c>
      <c r="G1223" s="144">
        <v>0</v>
      </c>
      <c r="H1223" s="144">
        <v>0</v>
      </c>
    </row>
    <row r="1224" spans="1:8" ht="15.6" x14ac:dyDescent="0.3">
      <c r="A1224" s="144" t="s">
        <v>476</v>
      </c>
      <c r="B1224" s="230" t="str">
        <f t="shared" si="22"/>
        <v>3925</v>
      </c>
      <c r="C1224" s="147" t="s">
        <v>643</v>
      </c>
      <c r="D1224" s="144">
        <v>0</v>
      </c>
      <c r="E1224" s="144">
        <v>0</v>
      </c>
      <c r="F1224" s="144">
        <v>0</v>
      </c>
      <c r="G1224" s="144">
        <v>0</v>
      </c>
      <c r="H1224" s="144">
        <v>0</v>
      </c>
    </row>
    <row r="1225" spans="1:8" ht="15.6" x14ac:dyDescent="0.3">
      <c r="A1225" s="144" t="s">
        <v>478</v>
      </c>
      <c r="B1225" s="230" t="str">
        <f t="shared" si="22"/>
        <v>4019</v>
      </c>
      <c r="C1225" s="147" t="s">
        <v>644</v>
      </c>
      <c r="D1225" s="144">
        <v>0</v>
      </c>
      <c r="E1225" s="144">
        <v>0</v>
      </c>
      <c r="F1225" s="144">
        <v>0</v>
      </c>
      <c r="G1225" s="144">
        <v>0</v>
      </c>
      <c r="H1225" s="144">
        <v>0</v>
      </c>
    </row>
    <row r="1226" spans="1:8" ht="15.6" x14ac:dyDescent="0.3">
      <c r="A1226" s="144" t="s">
        <v>481</v>
      </c>
      <c r="B1226" s="230" t="str">
        <f t="shared" si="22"/>
        <v>4125</v>
      </c>
      <c r="C1226" s="161" t="s">
        <v>484</v>
      </c>
      <c r="D1226" s="144">
        <v>139643.06999999998</v>
      </c>
      <c r="E1226" s="144">
        <v>0</v>
      </c>
      <c r="F1226" s="144">
        <v>139643.06999999998</v>
      </c>
      <c r="G1226" s="144">
        <v>0</v>
      </c>
      <c r="H1226" s="144">
        <v>139643.06999999998</v>
      </c>
    </row>
    <row r="1227" spans="1:8" ht="15.6" x14ac:dyDescent="0.3">
      <c r="A1227" s="144" t="s">
        <v>481</v>
      </c>
      <c r="B1227" s="230" t="str">
        <f t="shared" si="22"/>
        <v>4101A</v>
      </c>
      <c r="C1227" s="161" t="s">
        <v>645</v>
      </c>
      <c r="D1227" s="144">
        <v>0</v>
      </c>
      <c r="E1227" s="144">
        <v>0</v>
      </c>
      <c r="F1227" s="144">
        <v>0</v>
      </c>
      <c r="G1227" s="144">
        <v>0</v>
      </c>
      <c r="H1227" s="144">
        <v>0</v>
      </c>
    </row>
    <row r="1228" spans="1:8" ht="15.6" x14ac:dyDescent="0.3">
      <c r="A1228" s="144" t="s">
        <v>485</v>
      </c>
      <c r="B1228" s="230" t="str">
        <f t="shared" si="22"/>
        <v>4212</v>
      </c>
      <c r="C1228" s="161" t="s">
        <v>646</v>
      </c>
      <c r="D1228" s="144">
        <v>600.54999999999995</v>
      </c>
      <c r="E1228" s="144">
        <v>0</v>
      </c>
      <c r="F1228" s="144">
        <v>600.54999999999995</v>
      </c>
      <c r="G1228" s="144">
        <v>0</v>
      </c>
      <c r="H1228" s="144">
        <v>600.54999999999995</v>
      </c>
    </row>
    <row r="1229" spans="1:8" ht="15.6" x14ac:dyDescent="0.3">
      <c r="A1229" s="144" t="s">
        <v>248</v>
      </c>
      <c r="B1229" s="230" t="str">
        <f t="shared" si="22"/>
        <v>4312</v>
      </c>
      <c r="C1229" s="161" t="s">
        <v>647</v>
      </c>
      <c r="D1229" s="144">
        <v>117479.73999999999</v>
      </c>
      <c r="E1229" s="144">
        <v>0</v>
      </c>
      <c r="F1229" s="144">
        <v>117479.73999999999</v>
      </c>
      <c r="G1229" s="144">
        <v>0</v>
      </c>
      <c r="H1229" s="144">
        <v>117479.73999999999</v>
      </c>
    </row>
    <row r="1230" spans="1:8" ht="15.6" x14ac:dyDescent="0.3">
      <c r="A1230" s="144" t="s">
        <v>248</v>
      </c>
      <c r="B1230" s="230" t="str">
        <f t="shared" si="22"/>
        <v>4301A</v>
      </c>
      <c r="C1230" s="161" t="s">
        <v>648</v>
      </c>
      <c r="D1230" s="144">
        <v>0</v>
      </c>
      <c r="E1230" s="144">
        <v>0</v>
      </c>
      <c r="F1230" s="144">
        <v>0</v>
      </c>
      <c r="G1230" s="144">
        <v>0</v>
      </c>
      <c r="H1230" s="144">
        <v>0</v>
      </c>
    </row>
    <row r="1231" spans="1:8" ht="15.6" x14ac:dyDescent="0.3">
      <c r="A1231" s="144" t="s">
        <v>489</v>
      </c>
      <c r="B1231" s="230" t="str">
        <f t="shared" si="22"/>
        <v>4411</v>
      </c>
      <c r="C1231" s="161" t="s">
        <v>649</v>
      </c>
      <c r="D1231" s="144">
        <v>0</v>
      </c>
      <c r="E1231" s="144">
        <v>0</v>
      </c>
      <c r="F1231" s="144">
        <v>0</v>
      </c>
      <c r="G1231" s="144">
        <v>0</v>
      </c>
      <c r="H1231" s="144">
        <v>0</v>
      </c>
    </row>
    <row r="1232" spans="1:8" ht="15.6" x14ac:dyDescent="0.3">
      <c r="A1232" s="144" t="s">
        <v>491</v>
      </c>
      <c r="B1232" s="230" t="str">
        <f t="shared" si="22"/>
        <v>4512</v>
      </c>
      <c r="C1232" s="161" t="s">
        <v>650</v>
      </c>
      <c r="D1232" s="144">
        <v>0</v>
      </c>
      <c r="E1232" s="144">
        <v>0</v>
      </c>
      <c r="F1232" s="144">
        <v>0</v>
      </c>
      <c r="G1232" s="144">
        <v>0</v>
      </c>
      <c r="H1232" s="144">
        <v>0</v>
      </c>
    </row>
    <row r="1233" spans="1:8" ht="15.6" x14ac:dyDescent="0.3">
      <c r="A1233" s="144" t="s">
        <v>493</v>
      </c>
      <c r="B1233" s="230" t="str">
        <f t="shared" si="22"/>
        <v>4619</v>
      </c>
      <c r="C1233" s="161" t="s">
        <v>651</v>
      </c>
      <c r="D1233" s="144">
        <v>0</v>
      </c>
      <c r="E1233" s="144">
        <v>0</v>
      </c>
      <c r="F1233" s="144">
        <v>0</v>
      </c>
      <c r="G1233" s="144">
        <v>0</v>
      </c>
      <c r="H1233" s="144">
        <v>0</v>
      </c>
    </row>
    <row r="1234" spans="1:8" ht="15.6" x14ac:dyDescent="0.3">
      <c r="A1234" s="144" t="s">
        <v>495</v>
      </c>
      <c r="B1234" s="230" t="str">
        <f t="shared" si="22"/>
        <v>4714</v>
      </c>
      <c r="C1234" s="161" t="s">
        <v>652</v>
      </c>
      <c r="D1234" s="144">
        <v>0</v>
      </c>
      <c r="E1234" s="144">
        <v>0</v>
      </c>
      <c r="F1234" s="144">
        <v>0</v>
      </c>
      <c r="G1234" s="144">
        <v>0</v>
      </c>
      <c r="H1234" s="144">
        <v>0</v>
      </c>
    </row>
    <row r="1235" spans="1:8" ht="15.6" x14ac:dyDescent="0.3">
      <c r="A1235" s="144" t="s">
        <v>497</v>
      </c>
      <c r="B1235" s="230" t="str">
        <f t="shared" si="22"/>
        <v>4818</v>
      </c>
      <c r="C1235" s="161" t="s">
        <v>653</v>
      </c>
      <c r="D1235" s="144">
        <v>18352.580000000002</v>
      </c>
      <c r="E1235" s="144">
        <v>0</v>
      </c>
      <c r="F1235" s="144">
        <v>18352.580000000002</v>
      </c>
      <c r="G1235" s="144">
        <v>0</v>
      </c>
      <c r="H1235" s="144">
        <v>18352.580000000002</v>
      </c>
    </row>
    <row r="1236" spans="1:8" ht="15.6" x14ac:dyDescent="0.3">
      <c r="A1236" s="144" t="s">
        <v>499</v>
      </c>
      <c r="B1236" s="230" t="str">
        <f t="shared" si="22"/>
        <v>4925</v>
      </c>
      <c r="C1236" s="161" t="s">
        <v>654</v>
      </c>
      <c r="D1236" s="144">
        <v>0</v>
      </c>
      <c r="E1236" s="144">
        <v>0</v>
      </c>
      <c r="F1236" s="144">
        <v>0</v>
      </c>
      <c r="G1236" s="144">
        <v>0</v>
      </c>
      <c r="H1236" s="144">
        <v>0</v>
      </c>
    </row>
    <row r="1237" spans="1:8" ht="15.6" x14ac:dyDescent="0.3">
      <c r="A1237" s="144" t="s">
        <v>501</v>
      </c>
      <c r="B1237" s="230" t="str">
        <f t="shared" si="22"/>
        <v>5021</v>
      </c>
      <c r="C1237" s="161" t="s">
        <v>655</v>
      </c>
      <c r="D1237" s="144">
        <v>0</v>
      </c>
      <c r="E1237" s="144">
        <v>0</v>
      </c>
      <c r="F1237" s="144">
        <v>0</v>
      </c>
      <c r="G1237" s="144">
        <v>0</v>
      </c>
      <c r="H1237" s="144">
        <v>0</v>
      </c>
    </row>
    <row r="1238" spans="1:8" ht="15.6" x14ac:dyDescent="0.3">
      <c r="A1238" s="144" t="s">
        <v>503</v>
      </c>
      <c r="B1238" s="230" t="str">
        <f t="shared" si="22"/>
        <v>5119</v>
      </c>
      <c r="C1238" s="161" t="s">
        <v>656</v>
      </c>
      <c r="D1238" s="144">
        <v>36173.479999999996</v>
      </c>
      <c r="E1238" s="144">
        <v>0</v>
      </c>
      <c r="F1238" s="144">
        <v>36173.479999999996</v>
      </c>
      <c r="G1238" s="144">
        <v>0</v>
      </c>
      <c r="H1238" s="144">
        <v>36173.479999999996</v>
      </c>
    </row>
    <row r="1239" spans="1:8" ht="15.6" x14ac:dyDescent="0.3">
      <c r="A1239" s="144" t="s">
        <v>505</v>
      </c>
      <c r="B1239" s="230" t="str">
        <f t="shared" si="22"/>
        <v>5221</v>
      </c>
      <c r="C1239" s="161" t="s">
        <v>657</v>
      </c>
      <c r="D1239" s="144">
        <v>0</v>
      </c>
      <c r="E1239" s="144">
        <v>0</v>
      </c>
      <c r="F1239" s="144">
        <v>0</v>
      </c>
      <c r="G1239" s="144">
        <v>0</v>
      </c>
      <c r="H1239" s="144">
        <v>0</v>
      </c>
    </row>
    <row r="1240" spans="1:8" ht="15.6" x14ac:dyDescent="0.3">
      <c r="A1240" s="144" t="s">
        <v>507</v>
      </c>
      <c r="B1240" s="230" t="str">
        <f t="shared" si="22"/>
        <v>5321</v>
      </c>
      <c r="C1240" s="161" t="s">
        <v>658</v>
      </c>
      <c r="D1240" s="144">
        <v>2972.21</v>
      </c>
      <c r="E1240" s="144">
        <v>0</v>
      </c>
      <c r="F1240" s="144">
        <v>2972.21</v>
      </c>
      <c r="G1240" s="144">
        <v>0</v>
      </c>
      <c r="H1240" s="144">
        <v>2972.21</v>
      </c>
    </row>
    <row r="1241" spans="1:8" ht="15.6" x14ac:dyDescent="0.3">
      <c r="A1241" s="144" t="s">
        <v>270</v>
      </c>
      <c r="B1241" s="230" t="str">
        <f t="shared" si="22"/>
        <v>5411</v>
      </c>
      <c r="C1241" s="161" t="s">
        <v>659</v>
      </c>
      <c r="D1241" s="144">
        <v>0</v>
      </c>
      <c r="E1241" s="144">
        <v>0</v>
      </c>
      <c r="F1241" s="144">
        <v>0</v>
      </c>
      <c r="G1241" s="144">
        <v>0</v>
      </c>
      <c r="H1241" s="144">
        <v>0</v>
      </c>
    </row>
    <row r="1242" spans="1:8" ht="15.6" x14ac:dyDescent="0.3">
      <c r="A1242" s="144" t="s">
        <v>264</v>
      </c>
      <c r="B1242" s="230" t="str">
        <f t="shared" si="22"/>
        <v>5522</v>
      </c>
      <c r="C1242" s="161" t="s">
        <v>660</v>
      </c>
      <c r="D1242" s="144">
        <v>0</v>
      </c>
      <c r="E1242" s="144">
        <v>0</v>
      </c>
      <c r="F1242" s="144">
        <v>0</v>
      </c>
      <c r="G1242" s="144">
        <v>0</v>
      </c>
      <c r="H1242" s="144">
        <v>0</v>
      </c>
    </row>
    <row r="1243" spans="1:8" ht="15.6" x14ac:dyDescent="0.3">
      <c r="A1243" s="144" t="s">
        <v>276</v>
      </c>
      <c r="B1243" s="230" t="str">
        <f t="shared" si="22"/>
        <v>5721</v>
      </c>
      <c r="C1243" s="161" t="s">
        <v>661</v>
      </c>
      <c r="D1243" s="144">
        <v>0</v>
      </c>
      <c r="E1243" s="144">
        <v>0</v>
      </c>
      <c r="F1243" s="144">
        <v>0</v>
      </c>
      <c r="G1243" s="144">
        <v>0</v>
      </c>
      <c r="H1243" s="144">
        <v>0</v>
      </c>
    </row>
    <row r="1244" spans="1:8" ht="15.6" x14ac:dyDescent="0.3">
      <c r="A1244" s="144" t="s">
        <v>512</v>
      </c>
      <c r="B1244" s="230" t="str">
        <f t="shared" si="22"/>
        <v>5801A</v>
      </c>
      <c r="C1244" s="161" t="s">
        <v>662</v>
      </c>
      <c r="D1244" s="144">
        <v>342139.66</v>
      </c>
      <c r="E1244" s="144">
        <v>0</v>
      </c>
      <c r="F1244" s="144">
        <v>342139.66</v>
      </c>
      <c r="G1244" s="144">
        <v>0</v>
      </c>
      <c r="H1244" s="144">
        <v>342139.66</v>
      </c>
    </row>
    <row r="1245" spans="1:8" ht="15.6" x14ac:dyDescent="0.3">
      <c r="A1245" s="144" t="s">
        <v>515</v>
      </c>
      <c r="B1245" s="230" t="str">
        <f t="shared" si="22"/>
        <v>5921</v>
      </c>
      <c r="C1245" s="161" t="s">
        <v>663</v>
      </c>
      <c r="D1245" s="144">
        <v>0</v>
      </c>
      <c r="E1245" s="144">
        <v>0</v>
      </c>
      <c r="F1245" s="144">
        <v>0</v>
      </c>
      <c r="G1245" s="144">
        <v>0</v>
      </c>
      <c r="H1245" s="144">
        <v>0</v>
      </c>
    </row>
    <row r="1246" spans="1:8" ht="15.6" x14ac:dyDescent="0.3">
      <c r="A1246" s="144" t="s">
        <v>274</v>
      </c>
      <c r="B1246" s="230" t="str">
        <f t="shared" si="22"/>
        <v>6021</v>
      </c>
      <c r="C1246" s="147" t="s">
        <v>664</v>
      </c>
      <c r="D1246" s="144">
        <v>0</v>
      </c>
      <c r="E1246" s="144">
        <v>0</v>
      </c>
      <c r="F1246" s="144">
        <v>0</v>
      </c>
      <c r="G1246" s="144">
        <v>0</v>
      </c>
      <c r="H1246" s="144">
        <v>0</v>
      </c>
    </row>
    <row r="1247" spans="1:8" ht="15.6" x14ac:dyDescent="0.3">
      <c r="A1247" s="144" t="s">
        <v>518</v>
      </c>
      <c r="B1247" s="230" t="str">
        <f t="shared" si="22"/>
        <v>6121</v>
      </c>
      <c r="C1247" s="147" t="s">
        <v>665</v>
      </c>
      <c r="D1247" s="144">
        <v>0</v>
      </c>
      <c r="E1247" s="144">
        <v>0</v>
      </c>
      <c r="F1247" s="144">
        <v>0</v>
      </c>
      <c r="G1247" s="144">
        <v>0</v>
      </c>
      <c r="H1247" s="144">
        <v>0</v>
      </c>
    </row>
    <row r="1248" spans="1:8" ht="15.6" x14ac:dyDescent="0.3">
      <c r="A1248" s="144" t="s">
        <v>520</v>
      </c>
      <c r="B1248" s="230" t="str">
        <f t="shared" si="22"/>
        <v>6225</v>
      </c>
      <c r="C1248" s="161" t="s">
        <v>666</v>
      </c>
      <c r="D1248" s="144">
        <v>0</v>
      </c>
      <c r="E1248" s="144">
        <v>0</v>
      </c>
      <c r="F1248" s="144">
        <v>0</v>
      </c>
      <c r="G1248" s="144">
        <v>0</v>
      </c>
      <c r="H1248" s="144">
        <v>0</v>
      </c>
    </row>
    <row r="1249" spans="1:8" ht="15.6" x14ac:dyDescent="0.3">
      <c r="A1249" s="144" t="s">
        <v>522</v>
      </c>
      <c r="B1249" s="230" t="str">
        <f t="shared" si="22"/>
        <v>6325</v>
      </c>
      <c r="C1249" s="161" t="s">
        <v>667</v>
      </c>
      <c r="D1249" s="144">
        <v>0</v>
      </c>
      <c r="E1249" s="144">
        <v>0</v>
      </c>
      <c r="F1249" s="144">
        <v>0</v>
      </c>
      <c r="G1249" s="144">
        <v>0</v>
      </c>
      <c r="H1249" s="144">
        <v>0</v>
      </c>
    </row>
    <row r="1250" spans="1:8" ht="15.6" x14ac:dyDescent="0.3">
      <c r="A1250" s="144" t="s">
        <v>524</v>
      </c>
      <c r="B1250" s="230" t="str">
        <f t="shared" si="22"/>
        <v>6408</v>
      </c>
      <c r="C1250" s="161" t="s">
        <v>668</v>
      </c>
      <c r="D1250" s="144">
        <v>0</v>
      </c>
      <c r="E1250" s="144">
        <v>0</v>
      </c>
      <c r="F1250" s="144">
        <v>0</v>
      </c>
      <c r="G1250" s="144">
        <v>276.33999999999997</v>
      </c>
      <c r="H1250" s="144">
        <v>276.33999999999997</v>
      </c>
    </row>
    <row r="1251" spans="1:8" ht="15.6" x14ac:dyDescent="0.3">
      <c r="A1251" s="144" t="s">
        <v>526</v>
      </c>
      <c r="B1251" s="230" t="str">
        <f t="shared" si="22"/>
        <v>65</v>
      </c>
      <c r="C1251" s="161" t="s">
        <v>669</v>
      </c>
      <c r="D1251" s="144">
        <v>0</v>
      </c>
      <c r="E1251" s="144">
        <v>0</v>
      </c>
      <c r="F1251" s="144">
        <v>0</v>
      </c>
      <c r="G1251" s="144">
        <v>0</v>
      </c>
      <c r="H1251" s="144">
        <v>0</v>
      </c>
    </row>
    <row r="1252" spans="1:8" ht="15.6" x14ac:dyDescent="0.3">
      <c r="A1252" s="144" t="s">
        <v>528</v>
      </c>
      <c r="B1252" s="230" t="str">
        <f t="shared" si="22"/>
        <v>66</v>
      </c>
      <c r="C1252" s="161" t="s">
        <v>670</v>
      </c>
      <c r="D1252" s="144">
        <v>0</v>
      </c>
      <c r="E1252" s="144">
        <v>0</v>
      </c>
      <c r="F1252" s="144">
        <v>0</v>
      </c>
      <c r="G1252" s="144">
        <v>0</v>
      </c>
      <c r="H1252" s="144">
        <v>0</v>
      </c>
    </row>
    <row r="1253" spans="1:8" ht="15.6" x14ac:dyDescent="0.3">
      <c r="A1253" s="144" t="s">
        <v>530</v>
      </c>
      <c r="B1253" s="230" t="str">
        <f t="shared" si="22"/>
        <v>6711</v>
      </c>
      <c r="C1253" s="161" t="s">
        <v>671</v>
      </c>
      <c r="D1253" s="144">
        <v>195.75</v>
      </c>
      <c r="E1253" s="144">
        <v>0</v>
      </c>
      <c r="F1253" s="144">
        <v>195.75</v>
      </c>
      <c r="G1253" s="144">
        <v>0</v>
      </c>
      <c r="H1253" s="144">
        <v>195.75</v>
      </c>
    </row>
    <row r="1254" spans="1:8" ht="15.6" x14ac:dyDescent="0.3">
      <c r="A1254" s="144" t="s">
        <v>672</v>
      </c>
      <c r="B1254" s="230">
        <f t="shared" si="22"/>
        <v>6825</v>
      </c>
      <c r="C1254" s="161">
        <v>6825</v>
      </c>
      <c r="D1254" s="144">
        <v>100.64</v>
      </c>
      <c r="E1254" s="144">
        <v>0</v>
      </c>
      <c r="F1254" s="144">
        <v>100.64</v>
      </c>
      <c r="G1254" s="144">
        <v>0</v>
      </c>
      <c r="H1254" s="144">
        <v>100.64</v>
      </c>
    </row>
    <row r="1255" spans="1:8" ht="15.6" x14ac:dyDescent="0.3">
      <c r="A1255" s="144" t="s">
        <v>535</v>
      </c>
      <c r="B1255" s="230" t="str">
        <f t="shared" si="22"/>
        <v>7209</v>
      </c>
      <c r="C1255" s="161" t="s">
        <v>673</v>
      </c>
      <c r="D1255" s="144">
        <v>1465.3400000000001</v>
      </c>
      <c r="E1255" s="144">
        <v>0</v>
      </c>
      <c r="F1255" s="144">
        <v>1465.3400000000001</v>
      </c>
      <c r="G1255" s="144">
        <v>0</v>
      </c>
      <c r="H1255" s="144">
        <v>1465.3400000000001</v>
      </c>
    </row>
    <row r="1256" spans="1:8" ht="15.6" x14ac:dyDescent="0.3">
      <c r="A1256" s="144" t="s">
        <v>347</v>
      </c>
      <c r="B1256" s="230" t="str">
        <f t="shared" ref="B1256:B1278" si="23">C1256</f>
        <v>7305</v>
      </c>
      <c r="C1256" s="161" t="s">
        <v>674</v>
      </c>
      <c r="D1256" s="144">
        <v>0</v>
      </c>
      <c r="E1256" s="144">
        <v>0</v>
      </c>
      <c r="F1256" s="144">
        <v>0</v>
      </c>
      <c r="G1256" s="144">
        <v>0</v>
      </c>
      <c r="H1256" s="144">
        <v>0</v>
      </c>
    </row>
    <row r="1257" spans="1:8" ht="15.6" x14ac:dyDescent="0.3">
      <c r="A1257" s="144" t="s">
        <v>538</v>
      </c>
      <c r="B1257" s="230" t="str">
        <f t="shared" si="23"/>
        <v>7405</v>
      </c>
      <c r="C1257" s="161" t="s">
        <v>675</v>
      </c>
      <c r="D1257" s="144">
        <v>1535.81</v>
      </c>
      <c r="E1257" s="144">
        <v>0</v>
      </c>
      <c r="F1257" s="144">
        <v>1535.81</v>
      </c>
      <c r="G1257" s="144">
        <v>0</v>
      </c>
      <c r="H1257" s="144">
        <v>1535.81</v>
      </c>
    </row>
    <row r="1258" spans="1:8" ht="15.6" x14ac:dyDescent="0.3">
      <c r="A1258" s="144" t="s">
        <v>538</v>
      </c>
      <c r="B1258" s="230" t="str">
        <f t="shared" si="23"/>
        <v>7401A</v>
      </c>
      <c r="C1258" s="161" t="s">
        <v>676</v>
      </c>
      <c r="D1258" s="144">
        <v>0</v>
      </c>
      <c r="E1258" s="144">
        <v>0</v>
      </c>
      <c r="F1258" s="144">
        <v>0</v>
      </c>
      <c r="G1258" s="144">
        <v>0</v>
      </c>
      <c r="H1258" s="144">
        <v>0</v>
      </c>
    </row>
    <row r="1259" spans="1:8" ht="15.6" x14ac:dyDescent="0.3">
      <c r="A1259" s="144" t="s">
        <v>541</v>
      </c>
      <c r="B1259" s="230" t="str">
        <f t="shared" si="23"/>
        <v>7511</v>
      </c>
      <c r="C1259" s="147" t="s">
        <v>677</v>
      </c>
      <c r="D1259" s="144">
        <v>149.27000000000001</v>
      </c>
      <c r="E1259" s="144">
        <v>0</v>
      </c>
      <c r="F1259" s="144">
        <v>149.27000000000001</v>
      </c>
      <c r="G1259" s="144">
        <v>0</v>
      </c>
      <c r="H1259" s="144">
        <v>149.27000000000001</v>
      </c>
    </row>
    <row r="1260" spans="1:8" ht="15.6" x14ac:dyDescent="0.3">
      <c r="A1260" s="144" t="s">
        <v>541</v>
      </c>
      <c r="B1260" s="230" t="str">
        <f t="shared" si="23"/>
        <v>7501A</v>
      </c>
      <c r="C1260" s="147" t="s">
        <v>678</v>
      </c>
      <c r="D1260" s="144">
        <v>0</v>
      </c>
      <c r="E1260" s="144">
        <v>0</v>
      </c>
      <c r="F1260" s="144">
        <v>0</v>
      </c>
      <c r="G1260" s="144">
        <v>0</v>
      </c>
      <c r="H1260" s="144">
        <v>0</v>
      </c>
    </row>
    <row r="1261" spans="1:8" ht="15.6" x14ac:dyDescent="0.3">
      <c r="A1261" s="144" t="s">
        <v>544</v>
      </c>
      <c r="B1261" s="230" t="str">
        <f t="shared" si="23"/>
        <v>7913</v>
      </c>
      <c r="C1261" s="161" t="s">
        <v>679</v>
      </c>
      <c r="D1261" s="144">
        <v>0</v>
      </c>
      <c r="E1261" s="144">
        <v>0</v>
      </c>
      <c r="F1261" s="144">
        <v>0</v>
      </c>
      <c r="G1261" s="144">
        <v>0</v>
      </c>
      <c r="H1261" s="144">
        <v>0</v>
      </c>
    </row>
    <row r="1262" spans="1:8" ht="15.6" x14ac:dyDescent="0.3">
      <c r="A1262" s="144" t="s">
        <v>680</v>
      </c>
      <c r="B1262" s="230">
        <f t="shared" si="23"/>
        <v>8025</v>
      </c>
      <c r="C1262" s="161">
        <v>8025</v>
      </c>
      <c r="D1262" s="144">
        <v>0</v>
      </c>
      <c r="E1262" s="144">
        <v>0</v>
      </c>
      <c r="F1262" s="144">
        <v>0</v>
      </c>
      <c r="G1262" s="144">
        <v>0</v>
      </c>
      <c r="H1262" s="144">
        <v>0</v>
      </c>
    </row>
    <row r="1263" spans="1:8" ht="15.6" x14ac:dyDescent="0.3">
      <c r="A1263" s="144" t="s">
        <v>548</v>
      </c>
      <c r="B1263" s="230" t="str">
        <f t="shared" si="23"/>
        <v>8125</v>
      </c>
      <c r="C1263" s="161" t="s">
        <v>681</v>
      </c>
      <c r="D1263" s="144">
        <v>0</v>
      </c>
      <c r="E1263" s="144">
        <v>0</v>
      </c>
      <c r="F1263" s="144">
        <v>0</v>
      </c>
      <c r="G1263" s="144">
        <v>0</v>
      </c>
      <c r="H1263" s="144">
        <v>0</v>
      </c>
    </row>
    <row r="1264" spans="1:8" ht="15.6" x14ac:dyDescent="0.3">
      <c r="A1264" s="144" t="s">
        <v>553</v>
      </c>
      <c r="B1264" s="230" t="str">
        <f t="shared" si="23"/>
        <v>8811</v>
      </c>
      <c r="C1264" s="161" t="s">
        <v>682</v>
      </c>
      <c r="D1264" s="144">
        <v>0</v>
      </c>
      <c r="E1264" s="144">
        <v>0</v>
      </c>
      <c r="F1264" s="144">
        <v>0</v>
      </c>
      <c r="G1264" s="144">
        <v>0</v>
      </c>
      <c r="H1264" s="144">
        <v>0</v>
      </c>
    </row>
    <row r="1265" spans="1:8" ht="15.6" x14ac:dyDescent="0.3">
      <c r="A1265" s="144" t="s">
        <v>555</v>
      </c>
      <c r="B1265" s="230" t="str">
        <f t="shared" si="23"/>
        <v>9025</v>
      </c>
      <c r="C1265" s="147" t="s">
        <v>683</v>
      </c>
      <c r="D1265" s="144">
        <v>0</v>
      </c>
      <c r="E1265" s="144">
        <v>0</v>
      </c>
      <c r="F1265" s="144">
        <v>0</v>
      </c>
      <c r="G1265" s="144">
        <v>0</v>
      </c>
      <c r="H1265" s="144">
        <v>0</v>
      </c>
    </row>
    <row r="1266" spans="1:8" ht="15.6" x14ac:dyDescent="0.3">
      <c r="A1266" s="144" t="s">
        <v>557</v>
      </c>
      <c r="B1266" s="230" t="str">
        <f t="shared" si="23"/>
        <v>9202</v>
      </c>
      <c r="C1266" s="147" t="s">
        <v>684</v>
      </c>
      <c r="D1266" s="144">
        <v>0</v>
      </c>
      <c r="E1266" s="144">
        <v>0</v>
      </c>
      <c r="F1266" s="144">
        <v>0</v>
      </c>
      <c r="G1266" s="144">
        <v>0</v>
      </c>
      <c r="H1266" s="144">
        <v>0</v>
      </c>
    </row>
    <row r="1267" spans="1:8" ht="15.6" x14ac:dyDescent="0.3">
      <c r="A1267" s="144" t="s">
        <v>559</v>
      </c>
      <c r="B1267" s="230" t="str">
        <f t="shared" si="23"/>
        <v>9302</v>
      </c>
      <c r="C1267" s="147" t="s">
        <v>685</v>
      </c>
      <c r="D1267" s="144">
        <v>0</v>
      </c>
      <c r="E1267" s="144">
        <v>0</v>
      </c>
      <c r="F1267" s="144">
        <v>0</v>
      </c>
      <c r="G1267" s="144">
        <v>0</v>
      </c>
      <c r="H1267" s="144">
        <v>0</v>
      </c>
    </row>
    <row r="1268" spans="1:8" ht="15.6" x14ac:dyDescent="0.3">
      <c r="A1268" s="144" t="s">
        <v>561</v>
      </c>
      <c r="B1268" s="230" t="str">
        <f t="shared" si="23"/>
        <v>9425</v>
      </c>
      <c r="C1268" s="147" t="s">
        <v>686</v>
      </c>
      <c r="D1268" s="144">
        <v>55.54</v>
      </c>
      <c r="E1268" s="144">
        <v>0</v>
      </c>
      <c r="F1268" s="144">
        <v>55.54</v>
      </c>
      <c r="G1268" s="144">
        <v>0</v>
      </c>
      <c r="H1268" s="144">
        <v>55.54</v>
      </c>
    </row>
    <row r="1269" spans="1:8" ht="15.6" x14ac:dyDescent="0.3">
      <c r="A1269" s="144" t="s">
        <v>563</v>
      </c>
      <c r="B1269" s="230" t="str">
        <f t="shared" si="23"/>
        <v>9601A</v>
      </c>
      <c r="C1269" s="147" t="s">
        <v>687</v>
      </c>
      <c r="D1269" s="144">
        <v>0</v>
      </c>
      <c r="E1269" s="144">
        <v>0</v>
      </c>
      <c r="F1269" s="144">
        <v>0</v>
      </c>
      <c r="G1269" s="144">
        <v>0</v>
      </c>
      <c r="H1269" s="144">
        <v>0</v>
      </c>
    </row>
    <row r="1270" spans="1:8" ht="15.6" x14ac:dyDescent="0.3">
      <c r="A1270" s="144" t="s">
        <v>566</v>
      </c>
      <c r="B1270" s="230" t="str">
        <f t="shared" si="23"/>
        <v>9701A</v>
      </c>
      <c r="C1270" s="147" t="s">
        <v>688</v>
      </c>
      <c r="D1270" s="144">
        <v>0</v>
      </c>
      <c r="E1270" s="144">
        <v>0</v>
      </c>
      <c r="F1270" s="144">
        <v>0</v>
      </c>
      <c r="G1270" s="144">
        <v>0</v>
      </c>
      <c r="H1270" s="144">
        <v>0</v>
      </c>
    </row>
    <row r="1271" spans="1:8" ht="15.6" x14ac:dyDescent="0.3">
      <c r="A1271" s="144" t="s">
        <v>566</v>
      </c>
      <c r="B1271" s="230" t="str">
        <f t="shared" si="23"/>
        <v>9801A</v>
      </c>
      <c r="C1271" s="147" t="s">
        <v>689</v>
      </c>
      <c r="D1271" s="144">
        <v>10432816.210000001</v>
      </c>
      <c r="E1271" s="144">
        <v>-10432816.209999999</v>
      </c>
      <c r="F1271" s="144">
        <v>0</v>
      </c>
      <c r="G1271" s="144">
        <v>0</v>
      </c>
      <c r="H1271" s="144">
        <v>0</v>
      </c>
    </row>
    <row r="1272" spans="1:8" ht="15.6" x14ac:dyDescent="0.3">
      <c r="A1272" s="144" t="s">
        <v>567</v>
      </c>
      <c r="B1272" s="230" t="str">
        <f t="shared" si="23"/>
        <v>BB</v>
      </c>
      <c r="C1272" s="147" t="s">
        <v>587</v>
      </c>
      <c r="D1272" s="144">
        <v>0</v>
      </c>
      <c r="E1272" s="144">
        <v>0</v>
      </c>
      <c r="F1272" s="144">
        <v>0</v>
      </c>
      <c r="G1272" s="144">
        <v>0</v>
      </c>
      <c r="H1272" s="144">
        <v>0</v>
      </c>
    </row>
    <row r="1273" spans="1:8" ht="15.6" x14ac:dyDescent="0.3">
      <c r="A1273" s="144" t="s">
        <v>569</v>
      </c>
      <c r="B1273" s="230" t="str">
        <f t="shared" si="23"/>
        <v>AA</v>
      </c>
      <c r="C1273" s="225" t="s">
        <v>570</v>
      </c>
      <c r="D1273" s="144"/>
      <c r="E1273" s="144">
        <v>0</v>
      </c>
      <c r="F1273" s="144">
        <v>0</v>
      </c>
      <c r="G1273" s="144">
        <v>0</v>
      </c>
      <c r="H1273" s="144">
        <v>0</v>
      </c>
    </row>
    <row r="1274" spans="1:8" ht="15.6" x14ac:dyDescent="0.3">
      <c r="A1274" s="144" t="s">
        <v>690</v>
      </c>
      <c r="B1274" s="230">
        <f t="shared" si="23"/>
        <v>0</v>
      </c>
      <c r="C1274" s="144"/>
      <c r="D1274" s="144"/>
      <c r="E1274" s="144">
        <v>0</v>
      </c>
      <c r="F1274" s="144">
        <v>0</v>
      </c>
      <c r="G1274" s="144">
        <v>0</v>
      </c>
      <c r="H1274" s="144">
        <v>0</v>
      </c>
    </row>
    <row r="1275" spans="1:8" ht="15.6" x14ac:dyDescent="0.3">
      <c r="A1275" s="144" t="s">
        <v>572</v>
      </c>
      <c r="B1275" s="230">
        <f t="shared" si="23"/>
        <v>0</v>
      </c>
      <c r="C1275" s="144"/>
      <c r="D1275" s="144"/>
      <c r="E1275" s="144">
        <v>0</v>
      </c>
      <c r="F1275" s="144">
        <v>0</v>
      </c>
      <c r="G1275" s="144">
        <v>0</v>
      </c>
      <c r="H1275" s="144">
        <v>0</v>
      </c>
    </row>
    <row r="1276" spans="1:8" ht="15.6" x14ac:dyDescent="0.3">
      <c r="A1276" s="144" t="s">
        <v>300</v>
      </c>
      <c r="B1276" s="230" t="str">
        <f t="shared" si="23"/>
        <v>QQ</v>
      </c>
      <c r="C1276" s="225" t="s">
        <v>573</v>
      </c>
      <c r="D1276" s="144"/>
      <c r="E1276" s="144">
        <v>0</v>
      </c>
      <c r="F1276" s="144">
        <v>0</v>
      </c>
      <c r="G1276" s="144">
        <v>0</v>
      </c>
      <c r="H1276" s="144">
        <v>0</v>
      </c>
    </row>
    <row r="1277" spans="1:8" ht="15.6" x14ac:dyDescent="0.3">
      <c r="A1277" s="144" t="s">
        <v>574</v>
      </c>
      <c r="B1277" s="230">
        <f t="shared" si="23"/>
        <v>0</v>
      </c>
      <c r="C1277" s="144"/>
      <c r="D1277" s="144"/>
      <c r="E1277" s="144">
        <v>0</v>
      </c>
      <c r="F1277" s="144">
        <v>0</v>
      </c>
      <c r="G1277" s="144">
        <v>0</v>
      </c>
      <c r="H1277" s="144">
        <v>0</v>
      </c>
    </row>
    <row r="1278" spans="1:8" ht="15.6" x14ac:dyDescent="0.3">
      <c r="A1278" s="144" t="s">
        <v>575</v>
      </c>
      <c r="B1278" s="230" t="str">
        <f t="shared" si="23"/>
        <v>RB</v>
      </c>
      <c r="C1278" s="231" t="s">
        <v>576</v>
      </c>
      <c r="D1278" s="144"/>
      <c r="E1278" s="144">
        <v>0</v>
      </c>
      <c r="F1278" s="144">
        <v>0</v>
      </c>
      <c r="G1278" s="144">
        <v>0</v>
      </c>
      <c r="H1278" s="144">
        <v>0</v>
      </c>
    </row>
    <row r="1279" spans="1:8" ht="15.6" x14ac:dyDescent="0.3">
      <c r="A1279" s="144"/>
      <c r="B1279" s="230"/>
      <c r="C1279" s="144"/>
      <c r="D1279" s="148" t="s">
        <v>577</v>
      </c>
      <c r="E1279" s="148" t="s">
        <v>577</v>
      </c>
      <c r="F1279" s="148" t="s">
        <v>577</v>
      </c>
      <c r="G1279" s="148" t="s">
        <v>577</v>
      </c>
      <c r="H1279" s="148" t="s">
        <v>577</v>
      </c>
    </row>
    <row r="1280" spans="1:8" ht="15.6" x14ac:dyDescent="0.3">
      <c r="A1280" s="144" t="s">
        <v>578</v>
      </c>
      <c r="B1280" s="230"/>
      <c r="C1280" s="158"/>
      <c r="D1280" s="144">
        <v>11204844.350000001</v>
      </c>
      <c r="E1280" s="144">
        <v>-10432816.209999999</v>
      </c>
      <c r="F1280" s="144">
        <v>772028.14000000013</v>
      </c>
      <c r="G1280" s="144">
        <v>276.33999999999997</v>
      </c>
      <c r="H1280" s="144">
        <v>772304.4800000001</v>
      </c>
    </row>
    <row r="1281" spans="1:8" ht="15.6" x14ac:dyDescent="0.3">
      <c r="A1281" s="144"/>
      <c r="B1281" s="230"/>
      <c r="C1281" s="144"/>
      <c r="D1281" s="148" t="s">
        <v>397</v>
      </c>
      <c r="E1281" s="148" t="s">
        <v>397</v>
      </c>
      <c r="F1281" s="148" t="s">
        <v>397</v>
      </c>
      <c r="G1281" s="148" t="s">
        <v>397</v>
      </c>
      <c r="H1281" s="148" t="s">
        <v>397</v>
      </c>
    </row>
    <row r="1282" spans="1:8" ht="15.6" x14ac:dyDescent="0.3">
      <c r="A1282" s="144"/>
      <c r="B1282" s="230"/>
      <c r="C1282" s="144"/>
      <c r="D1282" s="144"/>
      <c r="E1282" s="144"/>
      <c r="F1282" s="144"/>
      <c r="G1282" s="144"/>
      <c r="H1282" s="144">
        <v>0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1256"/>
  <sheetViews>
    <sheetView topLeftCell="A838" workbookViewId="0">
      <selection activeCell="K1185" sqref="K1185"/>
    </sheetView>
  </sheetViews>
  <sheetFormatPr defaultRowHeight="14.4" x14ac:dyDescent="0.3"/>
  <cols>
    <col min="1" max="1" width="40.5546875" bestFit="1" customWidth="1"/>
    <col min="2" max="2" width="8.33203125" bestFit="1" customWidth="1"/>
    <col min="3" max="3" width="62.6640625" bestFit="1" customWidth="1"/>
    <col min="4" max="4" width="18.33203125" bestFit="1" customWidth="1"/>
    <col min="5" max="5" width="16.6640625" bestFit="1" customWidth="1"/>
    <col min="6" max="6" width="18.33203125" bestFit="1" customWidth="1"/>
    <col min="7" max="7" width="17.5546875" bestFit="1" customWidth="1"/>
  </cols>
  <sheetData>
    <row r="1" spans="1:7" ht="15.6" x14ac:dyDescent="0.3">
      <c r="A1" s="144"/>
      <c r="B1" s="144"/>
      <c r="C1" s="144" t="s">
        <v>394</v>
      </c>
      <c r="D1" s="144"/>
      <c r="E1" s="144"/>
      <c r="F1" s="144"/>
      <c r="G1" s="144"/>
    </row>
    <row r="2" spans="1:7" ht="15.6" x14ac:dyDescent="0.3">
      <c r="A2" s="144"/>
      <c r="B2" s="144"/>
      <c r="C2" s="144" t="s">
        <v>395</v>
      </c>
      <c r="D2" s="144"/>
      <c r="E2" s="144"/>
      <c r="F2" s="144"/>
      <c r="G2" s="144"/>
    </row>
    <row r="3" spans="1:7" ht="15.6" x14ac:dyDescent="0.3">
      <c r="A3" s="144" t="s">
        <v>584</v>
      </c>
      <c r="B3" s="144"/>
      <c r="C3" s="149" t="s">
        <v>691</v>
      </c>
      <c r="D3" s="144"/>
      <c r="E3" s="144"/>
      <c r="F3" s="144"/>
      <c r="G3" s="144"/>
    </row>
    <row r="4" spans="1:7" ht="15.6" x14ac:dyDescent="0.3">
      <c r="A4" s="148" t="s">
        <v>397</v>
      </c>
      <c r="B4" s="156" t="s">
        <v>397</v>
      </c>
      <c r="C4" s="156" t="s">
        <v>397</v>
      </c>
      <c r="D4" s="156" t="s">
        <v>397</v>
      </c>
      <c r="E4" s="156" t="s">
        <v>397</v>
      </c>
      <c r="F4" s="156" t="s">
        <v>397</v>
      </c>
      <c r="G4" s="156" t="s">
        <v>397</v>
      </c>
    </row>
    <row r="5" spans="1:7" ht="15.6" x14ac:dyDescent="0.3">
      <c r="A5" s="144" t="s">
        <v>398</v>
      </c>
      <c r="B5" s="158"/>
      <c r="C5" s="146" t="s">
        <v>185</v>
      </c>
      <c r="D5" s="146" t="s">
        <v>185</v>
      </c>
      <c r="E5" s="146" t="s">
        <v>399</v>
      </c>
      <c r="F5" s="146" t="s">
        <v>185</v>
      </c>
      <c r="G5" s="146" t="s">
        <v>400</v>
      </c>
    </row>
    <row r="6" spans="1:7" ht="15.6" x14ac:dyDescent="0.3">
      <c r="A6" s="144"/>
      <c r="B6" s="158"/>
      <c r="C6" s="146" t="s">
        <v>401</v>
      </c>
      <c r="D6" s="146" t="s">
        <v>402</v>
      </c>
      <c r="E6" s="146" t="s">
        <v>402</v>
      </c>
      <c r="F6" s="146" t="s">
        <v>403</v>
      </c>
      <c r="G6" s="146" t="s">
        <v>404</v>
      </c>
    </row>
    <row r="7" spans="1:7" ht="15.6" x14ac:dyDescent="0.3">
      <c r="A7" s="144"/>
      <c r="B7" s="158"/>
      <c r="C7" s="146" t="s">
        <v>405</v>
      </c>
      <c r="D7" s="146" t="s">
        <v>406</v>
      </c>
      <c r="E7" s="144"/>
      <c r="F7" s="146" t="s">
        <v>406</v>
      </c>
      <c r="G7" s="146" t="s">
        <v>407</v>
      </c>
    </row>
    <row r="8" spans="1:7" ht="15.6" x14ac:dyDescent="0.3">
      <c r="A8" s="148" t="s">
        <v>397</v>
      </c>
      <c r="B8" s="156" t="s">
        <v>397</v>
      </c>
      <c r="C8" s="156" t="s">
        <v>397</v>
      </c>
      <c r="D8" s="156" t="s">
        <v>397</v>
      </c>
      <c r="E8" s="156" t="s">
        <v>397</v>
      </c>
      <c r="F8" s="156" t="s">
        <v>397</v>
      </c>
      <c r="G8" s="156" t="s">
        <v>397</v>
      </c>
    </row>
    <row r="9" spans="1:7" ht="15.6" x14ac:dyDescent="0.3">
      <c r="A9" s="144" t="s">
        <v>408</v>
      </c>
      <c r="B9" s="224" t="s">
        <v>409</v>
      </c>
      <c r="C9" s="144">
        <v>0</v>
      </c>
      <c r="D9" s="144">
        <v>0</v>
      </c>
      <c r="E9" s="144">
        <v>0</v>
      </c>
      <c r="F9" s="144">
        <v>0</v>
      </c>
      <c r="G9" s="144">
        <v>0</v>
      </c>
    </row>
    <row r="10" spans="1:7" ht="15.6" x14ac:dyDescent="0.3">
      <c r="A10" s="144" t="s">
        <v>410</v>
      </c>
      <c r="B10" s="226" t="s">
        <v>612</v>
      </c>
      <c r="C10" s="144">
        <v>0</v>
      </c>
      <c r="D10" s="144">
        <v>0</v>
      </c>
      <c r="E10" s="144">
        <v>0</v>
      </c>
      <c r="F10" s="144">
        <v>0</v>
      </c>
      <c r="G10" s="144">
        <v>0</v>
      </c>
    </row>
    <row r="11" spans="1:7" ht="15.6" x14ac:dyDescent="0.3">
      <c r="A11" s="144" t="s">
        <v>413</v>
      </c>
      <c r="B11" s="226" t="s">
        <v>613</v>
      </c>
      <c r="C11" s="144">
        <v>0</v>
      </c>
      <c r="D11" s="144">
        <v>0</v>
      </c>
      <c r="E11" s="144">
        <v>0</v>
      </c>
      <c r="F11" s="144">
        <v>0</v>
      </c>
      <c r="G11" s="144">
        <v>0</v>
      </c>
    </row>
    <row r="12" spans="1:7" ht="15.6" x14ac:dyDescent="0.3">
      <c r="A12" s="144" t="s">
        <v>415</v>
      </c>
      <c r="B12" s="226" t="s">
        <v>614</v>
      </c>
      <c r="C12" s="144">
        <v>0</v>
      </c>
      <c r="D12" s="144">
        <v>0</v>
      </c>
      <c r="E12" s="144">
        <v>0</v>
      </c>
      <c r="F12" s="144">
        <v>0</v>
      </c>
      <c r="G12" s="144">
        <v>0</v>
      </c>
    </row>
    <row r="13" spans="1:7" ht="15.6" x14ac:dyDescent="0.3">
      <c r="A13" s="144" t="s">
        <v>417</v>
      </c>
      <c r="B13" s="149" t="s">
        <v>615</v>
      </c>
      <c r="C13" s="144">
        <v>0</v>
      </c>
      <c r="D13" s="144">
        <v>0</v>
      </c>
      <c r="E13" s="144">
        <v>0</v>
      </c>
      <c r="F13" s="144">
        <v>0</v>
      </c>
      <c r="G13" s="144">
        <v>0</v>
      </c>
    </row>
    <row r="14" spans="1:7" ht="15.6" x14ac:dyDescent="0.3">
      <c r="A14" s="144" t="s">
        <v>419</v>
      </c>
      <c r="B14" s="226" t="s">
        <v>616</v>
      </c>
      <c r="C14" s="144">
        <v>0</v>
      </c>
      <c r="D14" s="144">
        <v>0</v>
      </c>
      <c r="E14" s="144">
        <v>0</v>
      </c>
      <c r="F14" s="144">
        <v>0</v>
      </c>
      <c r="G14" s="144">
        <v>0</v>
      </c>
    </row>
    <row r="15" spans="1:7" ht="15.6" x14ac:dyDescent="0.3">
      <c r="A15" s="144" t="s">
        <v>421</v>
      </c>
      <c r="B15" s="149" t="s">
        <v>617</v>
      </c>
      <c r="C15" s="144">
        <v>0</v>
      </c>
      <c r="D15" s="144">
        <v>0</v>
      </c>
      <c r="E15" s="144">
        <v>0</v>
      </c>
      <c r="F15" s="144">
        <v>0</v>
      </c>
      <c r="G15" s="144">
        <v>0</v>
      </c>
    </row>
    <row r="16" spans="1:7" ht="15.6" x14ac:dyDescent="0.3">
      <c r="A16" s="144" t="s">
        <v>423</v>
      </c>
      <c r="B16" s="149" t="s">
        <v>618</v>
      </c>
      <c r="C16" s="144">
        <v>0</v>
      </c>
      <c r="D16" s="144">
        <v>0</v>
      </c>
      <c r="E16" s="144">
        <v>0</v>
      </c>
      <c r="F16" s="144">
        <v>0</v>
      </c>
      <c r="G16" s="144">
        <v>0</v>
      </c>
    </row>
    <row r="17" spans="1:7" ht="15.6" x14ac:dyDescent="0.3">
      <c r="A17" s="144" t="s">
        <v>605</v>
      </c>
      <c r="B17" s="227" t="s">
        <v>619</v>
      </c>
      <c r="C17" s="144">
        <v>0</v>
      </c>
      <c r="D17" s="144">
        <v>0</v>
      </c>
      <c r="E17" s="144">
        <v>0</v>
      </c>
      <c r="F17" s="144">
        <v>0</v>
      </c>
      <c r="G17" s="144">
        <v>0</v>
      </c>
    </row>
    <row r="18" spans="1:7" ht="15.6" x14ac:dyDescent="0.3">
      <c r="A18" s="144" t="s">
        <v>429</v>
      </c>
      <c r="B18" s="226" t="s">
        <v>620</v>
      </c>
      <c r="C18" s="144">
        <v>4253.0599999999995</v>
      </c>
      <c r="D18" s="144">
        <v>0</v>
      </c>
      <c r="E18" s="144">
        <v>4253.0599999999995</v>
      </c>
      <c r="F18" s="144">
        <v>0</v>
      </c>
      <c r="G18" s="144">
        <v>4253.0599999999995</v>
      </c>
    </row>
    <row r="19" spans="1:7" ht="15.6" x14ac:dyDescent="0.3">
      <c r="A19" s="144" t="s">
        <v>432</v>
      </c>
      <c r="B19" s="226" t="s">
        <v>621</v>
      </c>
      <c r="C19" s="144">
        <v>0</v>
      </c>
      <c r="D19" s="144">
        <v>0</v>
      </c>
      <c r="E19" s="144">
        <v>0</v>
      </c>
      <c r="F19" s="144">
        <v>0</v>
      </c>
      <c r="G19" s="144">
        <v>0</v>
      </c>
    </row>
    <row r="20" spans="1:7" ht="15.6" x14ac:dyDescent="0.3">
      <c r="A20" s="144" t="s">
        <v>692</v>
      </c>
      <c r="B20" s="226" t="s">
        <v>622</v>
      </c>
      <c r="C20" s="144">
        <v>27070</v>
      </c>
      <c r="D20" s="144">
        <v>0</v>
      </c>
      <c r="E20" s="144">
        <v>27070</v>
      </c>
      <c r="F20" s="144">
        <v>0</v>
      </c>
      <c r="G20" s="144">
        <v>27070</v>
      </c>
    </row>
    <row r="21" spans="1:7" ht="15.6" x14ac:dyDescent="0.3">
      <c r="A21" s="144" t="s">
        <v>284</v>
      </c>
      <c r="B21" s="149" t="s">
        <v>693</v>
      </c>
      <c r="C21" s="144">
        <v>0</v>
      </c>
      <c r="D21" s="144">
        <v>0</v>
      </c>
      <c r="E21" s="144">
        <v>0</v>
      </c>
      <c r="F21" s="144">
        <v>0</v>
      </c>
      <c r="G21" s="144">
        <v>0</v>
      </c>
    </row>
    <row r="22" spans="1:7" ht="15.6" x14ac:dyDescent="0.3">
      <c r="A22" s="147" t="s">
        <v>436</v>
      </c>
      <c r="B22" s="149" t="s">
        <v>624</v>
      </c>
      <c r="C22" s="144">
        <v>0</v>
      </c>
      <c r="D22" s="144">
        <v>0</v>
      </c>
      <c r="E22" s="144">
        <v>0</v>
      </c>
      <c r="F22" s="144">
        <v>0</v>
      </c>
      <c r="G22" s="144">
        <v>0</v>
      </c>
    </row>
    <row r="23" spans="1:7" ht="15.6" x14ac:dyDescent="0.3">
      <c r="A23" s="147" t="s">
        <v>438</v>
      </c>
      <c r="B23" s="149" t="s">
        <v>694</v>
      </c>
      <c r="C23" s="144">
        <v>0</v>
      </c>
      <c r="D23" s="144">
        <v>0</v>
      </c>
      <c r="E23" s="144">
        <v>0</v>
      </c>
      <c r="F23" s="144">
        <v>0</v>
      </c>
      <c r="G23" s="144">
        <v>0</v>
      </c>
    </row>
    <row r="24" spans="1:7" ht="15.6" x14ac:dyDescent="0.3">
      <c r="A24" s="144" t="s">
        <v>440</v>
      </c>
      <c r="B24" s="149" t="s">
        <v>625</v>
      </c>
      <c r="C24" s="144">
        <v>0</v>
      </c>
      <c r="D24" s="144">
        <v>0</v>
      </c>
      <c r="E24" s="144">
        <v>0</v>
      </c>
      <c r="F24" s="144">
        <v>0</v>
      </c>
      <c r="G24" s="144">
        <v>0</v>
      </c>
    </row>
    <row r="25" spans="1:7" ht="15.6" x14ac:dyDescent="0.3">
      <c r="A25" s="144" t="s">
        <v>442</v>
      </c>
      <c r="B25" s="149" t="s">
        <v>626</v>
      </c>
      <c r="C25" s="144">
        <v>0</v>
      </c>
      <c r="D25" s="144">
        <v>0</v>
      </c>
      <c r="E25" s="144">
        <v>0</v>
      </c>
      <c r="F25" s="144">
        <v>0</v>
      </c>
      <c r="G25" s="144">
        <v>0</v>
      </c>
    </row>
    <row r="26" spans="1:7" ht="15.6" x14ac:dyDescent="0.3">
      <c r="A26" s="144" t="s">
        <v>444</v>
      </c>
      <c r="B26" s="149" t="s">
        <v>695</v>
      </c>
      <c r="C26" s="144">
        <v>33495.15</v>
      </c>
      <c r="D26" s="144">
        <v>0</v>
      </c>
      <c r="E26" s="144">
        <v>33495.15</v>
      </c>
      <c r="F26" s="144">
        <v>0</v>
      </c>
      <c r="G26" s="144">
        <v>33495.15</v>
      </c>
    </row>
    <row r="27" spans="1:7" ht="15.6" x14ac:dyDescent="0.3">
      <c r="A27" s="144" t="s">
        <v>446</v>
      </c>
      <c r="B27" s="149" t="s">
        <v>696</v>
      </c>
      <c r="C27" s="144">
        <v>0</v>
      </c>
      <c r="D27" s="144">
        <v>0</v>
      </c>
      <c r="E27" s="144">
        <v>0</v>
      </c>
      <c r="F27" s="144">
        <v>0</v>
      </c>
      <c r="G27" s="144">
        <v>0</v>
      </c>
    </row>
    <row r="28" spans="1:7" ht="15.6" x14ac:dyDescent="0.3">
      <c r="A28" s="144" t="s">
        <v>448</v>
      </c>
      <c r="B28" s="149" t="s">
        <v>697</v>
      </c>
      <c r="C28" s="144">
        <v>0</v>
      </c>
      <c r="D28" s="144">
        <v>0</v>
      </c>
      <c r="E28" s="144">
        <v>0</v>
      </c>
      <c r="F28" s="144">
        <v>0</v>
      </c>
      <c r="G28" s="144">
        <v>0</v>
      </c>
    </row>
    <row r="29" spans="1:7" ht="15.6" x14ac:dyDescent="0.3">
      <c r="A29" s="144" t="s">
        <v>450</v>
      </c>
      <c r="B29" s="226" t="s">
        <v>698</v>
      </c>
      <c r="C29" s="144">
        <v>0</v>
      </c>
      <c r="D29" s="144">
        <v>0</v>
      </c>
      <c r="E29" s="144">
        <v>0</v>
      </c>
      <c r="F29" s="144">
        <v>0</v>
      </c>
      <c r="G29" s="144">
        <v>0</v>
      </c>
    </row>
    <row r="30" spans="1:7" ht="15.6" x14ac:dyDescent="0.3">
      <c r="A30" s="144" t="s">
        <v>452</v>
      </c>
      <c r="B30" s="226" t="s">
        <v>631</v>
      </c>
      <c r="C30" s="144">
        <v>0</v>
      </c>
      <c r="D30" s="144">
        <v>0</v>
      </c>
      <c r="E30" s="144">
        <v>0</v>
      </c>
      <c r="F30" s="144">
        <v>0</v>
      </c>
      <c r="G30" s="144">
        <v>0</v>
      </c>
    </row>
    <row r="31" spans="1:7" ht="15.6" x14ac:dyDescent="0.3">
      <c r="A31" s="144" t="s">
        <v>454</v>
      </c>
      <c r="B31" s="149" t="s">
        <v>699</v>
      </c>
      <c r="C31" s="144">
        <v>0</v>
      </c>
      <c r="D31" s="144">
        <v>0</v>
      </c>
      <c r="E31" s="144">
        <v>0</v>
      </c>
      <c r="F31" s="144">
        <v>0</v>
      </c>
      <c r="G31" s="144">
        <v>0</v>
      </c>
    </row>
    <row r="32" spans="1:7" ht="15.6" x14ac:dyDescent="0.3">
      <c r="A32" s="144" t="s">
        <v>456</v>
      </c>
      <c r="B32" s="149" t="s">
        <v>633</v>
      </c>
      <c r="C32" s="144">
        <v>0</v>
      </c>
      <c r="D32" s="144">
        <v>0</v>
      </c>
      <c r="E32" s="144">
        <v>0</v>
      </c>
      <c r="F32" s="144">
        <v>0</v>
      </c>
      <c r="G32" s="144">
        <v>0</v>
      </c>
    </row>
    <row r="33" spans="1:7" ht="15.6" x14ac:dyDescent="0.3">
      <c r="A33" s="144" t="s">
        <v>458</v>
      </c>
      <c r="B33" s="226" t="s">
        <v>700</v>
      </c>
      <c r="C33" s="144">
        <v>58.45</v>
      </c>
      <c r="D33" s="144">
        <v>0</v>
      </c>
      <c r="E33" s="144">
        <v>58.45</v>
      </c>
      <c r="F33" s="144">
        <v>0</v>
      </c>
      <c r="G33" s="144">
        <v>58.45</v>
      </c>
    </row>
    <row r="34" spans="1:7" ht="15.6" x14ac:dyDescent="0.3">
      <c r="A34" s="144" t="s">
        <v>460</v>
      </c>
      <c r="B34" s="226" t="s">
        <v>701</v>
      </c>
      <c r="C34" s="144">
        <v>36824.379999999997</v>
      </c>
      <c r="D34" s="144">
        <v>0</v>
      </c>
      <c r="E34" s="144">
        <v>36824.379999999997</v>
      </c>
      <c r="F34" s="144">
        <v>0</v>
      </c>
      <c r="G34" s="144">
        <v>36824.379999999997</v>
      </c>
    </row>
    <row r="35" spans="1:7" ht="15.6" x14ac:dyDescent="0.3">
      <c r="A35" s="144" t="s">
        <v>462</v>
      </c>
      <c r="B35" s="149" t="s">
        <v>463</v>
      </c>
      <c r="C35" s="144">
        <v>0</v>
      </c>
      <c r="D35" s="144">
        <v>0</v>
      </c>
      <c r="E35" s="144">
        <v>0</v>
      </c>
      <c r="F35" s="144">
        <v>0</v>
      </c>
      <c r="G35" s="144">
        <v>0</v>
      </c>
    </row>
    <row r="36" spans="1:7" ht="15.6" x14ac:dyDescent="0.3">
      <c r="A36" s="144" t="s">
        <v>464</v>
      </c>
      <c r="B36" s="226" t="s">
        <v>637</v>
      </c>
      <c r="C36" s="144">
        <v>0</v>
      </c>
      <c r="D36" s="144">
        <v>0</v>
      </c>
      <c r="E36" s="144">
        <v>0</v>
      </c>
      <c r="F36" s="144">
        <v>0</v>
      </c>
      <c r="G36" s="144">
        <v>0</v>
      </c>
    </row>
    <row r="37" spans="1:7" ht="15.6" x14ac:dyDescent="0.3">
      <c r="A37" s="144" t="s">
        <v>466</v>
      </c>
      <c r="B37" s="149" t="s">
        <v>702</v>
      </c>
      <c r="C37" s="144">
        <v>0</v>
      </c>
      <c r="D37" s="144">
        <v>0</v>
      </c>
      <c r="E37" s="144">
        <v>0</v>
      </c>
      <c r="F37" s="144">
        <v>0</v>
      </c>
      <c r="G37" s="144">
        <v>0</v>
      </c>
    </row>
    <row r="38" spans="1:7" ht="15.6" x14ac:dyDescent="0.3">
      <c r="A38" s="144" t="s">
        <v>468</v>
      </c>
      <c r="B38" s="149" t="s">
        <v>703</v>
      </c>
      <c r="C38" s="144">
        <v>0</v>
      </c>
      <c r="D38" s="144">
        <v>0</v>
      </c>
      <c r="E38" s="144">
        <v>0</v>
      </c>
      <c r="F38" s="144">
        <v>0</v>
      </c>
      <c r="G38" s="144">
        <v>0</v>
      </c>
    </row>
    <row r="39" spans="1:7" ht="15.6" x14ac:dyDescent="0.3">
      <c r="A39" s="144" t="s">
        <v>470</v>
      </c>
      <c r="B39" s="149" t="s">
        <v>640</v>
      </c>
      <c r="C39" s="144">
        <v>0</v>
      </c>
      <c r="D39" s="144">
        <v>0</v>
      </c>
      <c r="E39" s="144">
        <v>0</v>
      </c>
      <c r="F39" s="144">
        <v>0</v>
      </c>
      <c r="G39" s="144">
        <v>0</v>
      </c>
    </row>
    <row r="40" spans="1:7" ht="15.6" x14ac:dyDescent="0.3">
      <c r="A40" s="144" t="s">
        <v>472</v>
      </c>
      <c r="B40" s="149" t="s">
        <v>704</v>
      </c>
      <c r="C40" s="144">
        <v>0</v>
      </c>
      <c r="D40" s="144">
        <v>0</v>
      </c>
      <c r="E40" s="144">
        <v>0</v>
      </c>
      <c r="F40" s="144">
        <v>0</v>
      </c>
      <c r="G40" s="144">
        <v>0</v>
      </c>
    </row>
    <row r="41" spans="1:7" ht="15.6" x14ac:dyDescent="0.3">
      <c r="A41" s="144" t="s">
        <v>474</v>
      </c>
      <c r="B41" s="149" t="s">
        <v>475</v>
      </c>
      <c r="C41" s="144">
        <v>0</v>
      </c>
      <c r="D41" s="144">
        <v>0</v>
      </c>
      <c r="E41" s="144">
        <v>0</v>
      </c>
      <c r="F41" s="144">
        <v>0</v>
      </c>
      <c r="G41" s="144">
        <v>0</v>
      </c>
    </row>
    <row r="42" spans="1:7" ht="15.6" x14ac:dyDescent="0.3">
      <c r="A42" s="144" t="s">
        <v>476</v>
      </c>
      <c r="B42" s="149" t="s">
        <v>705</v>
      </c>
      <c r="C42" s="144">
        <v>0</v>
      </c>
      <c r="D42" s="144">
        <v>0</v>
      </c>
      <c r="E42" s="144">
        <v>0</v>
      </c>
      <c r="F42" s="144">
        <v>0</v>
      </c>
      <c r="G42" s="144">
        <v>0</v>
      </c>
    </row>
    <row r="43" spans="1:7" ht="15.6" x14ac:dyDescent="0.3">
      <c r="A43" s="144" t="s">
        <v>478</v>
      </c>
      <c r="B43" s="149" t="s">
        <v>644</v>
      </c>
      <c r="C43" s="144">
        <v>266.04000000000002</v>
      </c>
      <c r="D43" s="144">
        <v>0</v>
      </c>
      <c r="E43" s="144">
        <v>266.04000000000002</v>
      </c>
      <c r="F43" s="144">
        <v>0</v>
      </c>
      <c r="G43" s="144">
        <v>266.04000000000002</v>
      </c>
    </row>
    <row r="44" spans="1:7" ht="15.6" x14ac:dyDescent="0.3">
      <c r="A44" s="144" t="s">
        <v>481</v>
      </c>
      <c r="B44" s="226" t="s">
        <v>706</v>
      </c>
      <c r="C44" s="144">
        <v>89215.41</v>
      </c>
      <c r="D44" s="144">
        <v>0</v>
      </c>
      <c r="E44" s="144">
        <v>89215.41</v>
      </c>
      <c r="F44" s="144">
        <v>0</v>
      </c>
      <c r="G44" s="144">
        <v>89215.41</v>
      </c>
    </row>
    <row r="45" spans="1:7" ht="15.6" x14ac:dyDescent="0.3">
      <c r="A45" s="144" t="s">
        <v>481</v>
      </c>
      <c r="B45" s="226" t="s">
        <v>707</v>
      </c>
      <c r="C45" s="144">
        <v>0</v>
      </c>
      <c r="D45" s="144">
        <v>0</v>
      </c>
      <c r="E45" s="144">
        <v>0</v>
      </c>
      <c r="F45" s="144">
        <v>0</v>
      </c>
      <c r="G45" s="144">
        <v>0</v>
      </c>
    </row>
    <row r="46" spans="1:7" ht="15.6" x14ac:dyDescent="0.3">
      <c r="A46" s="144" t="s">
        <v>485</v>
      </c>
      <c r="B46" s="226" t="s">
        <v>646</v>
      </c>
      <c r="C46" s="144">
        <v>573.85</v>
      </c>
      <c r="D46" s="144">
        <v>0</v>
      </c>
      <c r="E46" s="144">
        <v>573.85</v>
      </c>
      <c r="F46" s="144">
        <v>0</v>
      </c>
      <c r="G46" s="144">
        <v>573.85</v>
      </c>
    </row>
    <row r="47" spans="1:7" ht="15.6" x14ac:dyDescent="0.3">
      <c r="A47" s="144" t="s">
        <v>248</v>
      </c>
      <c r="B47" s="226" t="s">
        <v>647</v>
      </c>
      <c r="C47" s="144">
        <v>104430.10999999999</v>
      </c>
      <c r="D47" s="144">
        <v>0</v>
      </c>
      <c r="E47" s="144">
        <v>104430.10999999999</v>
      </c>
      <c r="F47" s="144">
        <v>0</v>
      </c>
      <c r="G47" s="144">
        <v>104430.10999999999</v>
      </c>
    </row>
    <row r="48" spans="1:7" ht="15.6" x14ac:dyDescent="0.3">
      <c r="A48" s="144" t="s">
        <v>248</v>
      </c>
      <c r="B48" s="226" t="s">
        <v>708</v>
      </c>
      <c r="C48" s="144">
        <v>0</v>
      </c>
      <c r="D48" s="144">
        <v>0</v>
      </c>
      <c r="E48" s="144">
        <v>0</v>
      </c>
      <c r="F48" s="144">
        <v>0</v>
      </c>
      <c r="G48" s="144">
        <v>0</v>
      </c>
    </row>
    <row r="49" spans="1:7" ht="15.6" x14ac:dyDescent="0.3">
      <c r="A49" s="144" t="s">
        <v>489</v>
      </c>
      <c r="B49" s="226" t="s">
        <v>649</v>
      </c>
      <c r="C49" s="144">
        <v>0</v>
      </c>
      <c r="D49" s="144">
        <v>0</v>
      </c>
      <c r="E49" s="144">
        <v>0</v>
      </c>
      <c r="F49" s="144">
        <v>0</v>
      </c>
      <c r="G49" s="144">
        <v>0</v>
      </c>
    </row>
    <row r="50" spans="1:7" ht="15.6" x14ac:dyDescent="0.3">
      <c r="A50" s="144" t="s">
        <v>491</v>
      </c>
      <c r="B50" s="226" t="s">
        <v>650</v>
      </c>
      <c r="C50" s="144">
        <v>0</v>
      </c>
      <c r="D50" s="144">
        <v>0</v>
      </c>
      <c r="E50" s="144">
        <v>0</v>
      </c>
      <c r="F50" s="144">
        <v>0</v>
      </c>
      <c r="G50" s="144">
        <v>0</v>
      </c>
    </row>
    <row r="51" spans="1:7" ht="15.6" x14ac:dyDescent="0.3">
      <c r="A51" s="144" t="s">
        <v>493</v>
      </c>
      <c r="B51" s="226" t="s">
        <v>651</v>
      </c>
      <c r="C51" s="144">
        <v>361.37</v>
      </c>
      <c r="D51" s="144">
        <v>0</v>
      </c>
      <c r="E51" s="144">
        <v>361.37</v>
      </c>
      <c r="F51" s="144">
        <v>0</v>
      </c>
      <c r="G51" s="144">
        <v>361.37</v>
      </c>
    </row>
    <row r="52" spans="1:7" ht="15.6" x14ac:dyDescent="0.3">
      <c r="A52" s="144" t="s">
        <v>495</v>
      </c>
      <c r="B52" s="226" t="s">
        <v>652</v>
      </c>
      <c r="C52" s="144">
        <v>12.49</v>
      </c>
      <c r="D52" s="144">
        <v>0</v>
      </c>
      <c r="E52" s="144">
        <v>12.49</v>
      </c>
      <c r="F52" s="144">
        <v>0</v>
      </c>
      <c r="G52" s="144">
        <v>12.49</v>
      </c>
    </row>
    <row r="53" spans="1:7" ht="15.6" x14ac:dyDescent="0.3">
      <c r="A53" s="144" t="s">
        <v>497</v>
      </c>
      <c r="B53" s="226" t="s">
        <v>498</v>
      </c>
      <c r="C53" s="144">
        <v>23651.129999999997</v>
      </c>
      <c r="D53" s="144">
        <v>0</v>
      </c>
      <c r="E53" s="144">
        <v>23651.129999999997</v>
      </c>
      <c r="F53" s="144">
        <v>0</v>
      </c>
      <c r="G53" s="144">
        <v>23651.129999999997</v>
      </c>
    </row>
    <row r="54" spans="1:7" ht="15.6" x14ac:dyDescent="0.3">
      <c r="A54" s="144" t="s">
        <v>499</v>
      </c>
      <c r="B54" s="226" t="s">
        <v>709</v>
      </c>
      <c r="C54" s="144">
        <v>0</v>
      </c>
      <c r="D54" s="144">
        <v>0</v>
      </c>
      <c r="E54" s="144">
        <v>0</v>
      </c>
      <c r="F54" s="144">
        <v>0</v>
      </c>
      <c r="G54" s="144">
        <v>0</v>
      </c>
    </row>
    <row r="55" spans="1:7" ht="15.6" x14ac:dyDescent="0.3">
      <c r="A55" s="144" t="s">
        <v>501</v>
      </c>
      <c r="B55" s="226" t="s">
        <v>655</v>
      </c>
      <c r="C55" s="144">
        <v>0</v>
      </c>
      <c r="D55" s="144">
        <v>0</v>
      </c>
      <c r="E55" s="144">
        <v>0</v>
      </c>
      <c r="F55" s="144">
        <v>0</v>
      </c>
      <c r="G55" s="144">
        <v>0</v>
      </c>
    </row>
    <row r="56" spans="1:7" ht="15.6" x14ac:dyDescent="0.3">
      <c r="A56" s="144" t="s">
        <v>503</v>
      </c>
      <c r="B56" s="226" t="s">
        <v>710</v>
      </c>
      <c r="C56" s="144">
        <v>70436.78</v>
      </c>
      <c r="D56" s="144">
        <v>0</v>
      </c>
      <c r="E56" s="144">
        <v>70436.78</v>
      </c>
      <c r="F56" s="144">
        <v>0</v>
      </c>
      <c r="G56" s="144">
        <v>70436.78</v>
      </c>
    </row>
    <row r="57" spans="1:7" ht="15.6" x14ac:dyDescent="0.3">
      <c r="A57" s="144" t="s">
        <v>505</v>
      </c>
      <c r="B57" s="226" t="s">
        <v>657</v>
      </c>
      <c r="C57" s="144">
        <v>0</v>
      </c>
      <c r="D57" s="144">
        <v>0</v>
      </c>
      <c r="E57" s="144">
        <v>0</v>
      </c>
      <c r="F57" s="144">
        <v>0</v>
      </c>
      <c r="G57" s="144">
        <v>0</v>
      </c>
    </row>
    <row r="58" spans="1:7" ht="15.6" x14ac:dyDescent="0.3">
      <c r="A58" s="144" t="s">
        <v>507</v>
      </c>
      <c r="B58" s="226" t="s">
        <v>658</v>
      </c>
      <c r="C58" s="144">
        <v>1667.46</v>
      </c>
      <c r="D58" s="144">
        <v>0</v>
      </c>
      <c r="E58" s="144">
        <v>1667.46</v>
      </c>
      <c r="F58" s="144">
        <v>0</v>
      </c>
      <c r="G58" s="144">
        <v>1667.46</v>
      </c>
    </row>
    <row r="59" spans="1:7" ht="15.6" x14ac:dyDescent="0.3">
      <c r="A59" s="144" t="s">
        <v>270</v>
      </c>
      <c r="B59" s="226" t="s">
        <v>659</v>
      </c>
      <c r="C59" s="144">
        <v>0</v>
      </c>
      <c r="D59" s="144">
        <v>0</v>
      </c>
      <c r="E59" s="144">
        <v>0</v>
      </c>
      <c r="F59" s="144">
        <v>0</v>
      </c>
      <c r="G59" s="144">
        <v>0</v>
      </c>
    </row>
    <row r="60" spans="1:7" ht="15.6" x14ac:dyDescent="0.3">
      <c r="A60" s="144" t="s">
        <v>264</v>
      </c>
      <c r="B60" s="226" t="s">
        <v>660</v>
      </c>
      <c r="C60" s="144">
        <v>0</v>
      </c>
      <c r="D60" s="144">
        <v>0</v>
      </c>
      <c r="E60" s="144">
        <v>0</v>
      </c>
      <c r="F60" s="144">
        <v>0</v>
      </c>
      <c r="G60" s="144">
        <v>0</v>
      </c>
    </row>
    <row r="61" spans="1:7" ht="15.6" x14ac:dyDescent="0.3">
      <c r="A61" s="144" t="s">
        <v>276</v>
      </c>
      <c r="B61" s="225" t="s">
        <v>711</v>
      </c>
      <c r="C61" s="144">
        <v>0</v>
      </c>
      <c r="D61" s="144">
        <v>0</v>
      </c>
      <c r="E61" s="144">
        <v>0</v>
      </c>
      <c r="F61" s="144">
        <v>0</v>
      </c>
      <c r="G61" s="144">
        <v>0</v>
      </c>
    </row>
    <row r="62" spans="1:7" ht="15.6" x14ac:dyDescent="0.3">
      <c r="A62" s="144" t="s">
        <v>512</v>
      </c>
      <c r="B62" s="149" t="s">
        <v>712</v>
      </c>
      <c r="C62" s="144">
        <v>0</v>
      </c>
      <c r="D62" s="144">
        <v>0</v>
      </c>
      <c r="E62" s="144">
        <v>0</v>
      </c>
      <c r="F62" s="144">
        <v>0</v>
      </c>
      <c r="G62" s="144">
        <v>0</v>
      </c>
    </row>
    <row r="63" spans="1:7" ht="15.6" x14ac:dyDescent="0.3">
      <c r="A63" s="144" t="s">
        <v>515</v>
      </c>
      <c r="B63" s="225" t="s">
        <v>713</v>
      </c>
      <c r="C63" s="144">
        <v>0</v>
      </c>
      <c r="D63" s="144">
        <v>0</v>
      </c>
      <c r="E63" s="144">
        <v>0</v>
      </c>
      <c r="F63" s="144">
        <v>0</v>
      </c>
      <c r="G63" s="144">
        <v>0</v>
      </c>
    </row>
    <row r="64" spans="1:7" ht="15.6" x14ac:dyDescent="0.3">
      <c r="A64" s="147" t="s">
        <v>274</v>
      </c>
      <c r="B64" s="149" t="s">
        <v>714</v>
      </c>
      <c r="C64" s="144">
        <v>0</v>
      </c>
      <c r="D64" s="144">
        <v>0</v>
      </c>
      <c r="E64" s="144">
        <v>0</v>
      </c>
      <c r="F64" s="144">
        <v>0</v>
      </c>
      <c r="G64" s="144">
        <v>0</v>
      </c>
    </row>
    <row r="65" spans="1:7" ht="15.6" x14ac:dyDescent="0.3">
      <c r="A65" s="144" t="s">
        <v>518</v>
      </c>
      <c r="B65" s="149" t="s">
        <v>715</v>
      </c>
      <c r="C65" s="144">
        <v>0</v>
      </c>
      <c r="D65" s="144">
        <v>0</v>
      </c>
      <c r="E65" s="144">
        <v>0</v>
      </c>
      <c r="F65" s="144">
        <v>0</v>
      </c>
      <c r="G65" s="144">
        <v>0</v>
      </c>
    </row>
    <row r="66" spans="1:7" ht="15.6" x14ac:dyDescent="0.3">
      <c r="A66" s="144" t="s">
        <v>520</v>
      </c>
      <c r="B66" s="226" t="s">
        <v>716</v>
      </c>
      <c r="C66" s="144">
        <v>0</v>
      </c>
      <c r="D66" s="144">
        <v>0</v>
      </c>
      <c r="E66" s="144">
        <v>0</v>
      </c>
      <c r="F66" s="144">
        <v>0</v>
      </c>
      <c r="G66" s="144">
        <v>0</v>
      </c>
    </row>
    <row r="67" spans="1:7" ht="15.6" x14ac:dyDescent="0.3">
      <c r="A67" s="144" t="s">
        <v>522</v>
      </c>
      <c r="B67" s="226" t="s">
        <v>717</v>
      </c>
      <c r="C67" s="144">
        <v>0</v>
      </c>
      <c r="D67" s="144">
        <v>0</v>
      </c>
      <c r="E67" s="144">
        <v>0</v>
      </c>
      <c r="F67" s="144">
        <v>0</v>
      </c>
      <c r="G67" s="144">
        <v>0</v>
      </c>
    </row>
    <row r="68" spans="1:7" ht="15.6" x14ac:dyDescent="0.3">
      <c r="A68" s="144" t="s">
        <v>524</v>
      </c>
      <c r="B68" s="226" t="s">
        <v>668</v>
      </c>
      <c r="C68" s="144">
        <v>0</v>
      </c>
      <c r="D68" s="144">
        <v>0</v>
      </c>
      <c r="E68" s="144">
        <v>0</v>
      </c>
      <c r="F68" s="144">
        <v>2117.1799999999998</v>
      </c>
      <c r="G68" s="144">
        <v>2117.1799999999998</v>
      </c>
    </row>
    <row r="69" spans="1:7" ht="15.6" x14ac:dyDescent="0.3">
      <c r="A69" s="144" t="s">
        <v>526</v>
      </c>
      <c r="B69" s="224" t="s">
        <v>669</v>
      </c>
      <c r="C69" s="144">
        <v>0</v>
      </c>
      <c r="D69" s="144">
        <v>0</v>
      </c>
      <c r="E69" s="144">
        <v>0</v>
      </c>
      <c r="F69" s="144">
        <v>0</v>
      </c>
      <c r="G69" s="144">
        <v>0</v>
      </c>
    </row>
    <row r="70" spans="1:7" ht="15.6" x14ac:dyDescent="0.3">
      <c r="A70" s="144" t="s">
        <v>528</v>
      </c>
      <c r="B70" s="224" t="s">
        <v>670</v>
      </c>
      <c r="C70" s="144">
        <v>0</v>
      </c>
      <c r="D70" s="144">
        <v>0</v>
      </c>
      <c r="E70" s="144">
        <v>0</v>
      </c>
      <c r="F70" s="144">
        <v>0</v>
      </c>
      <c r="G70" s="144">
        <v>0</v>
      </c>
    </row>
    <row r="71" spans="1:7" ht="15.6" x14ac:dyDescent="0.3">
      <c r="A71" s="144" t="s">
        <v>530</v>
      </c>
      <c r="B71" s="226" t="s">
        <v>718</v>
      </c>
      <c r="C71" s="144">
        <v>0</v>
      </c>
      <c r="D71" s="144">
        <v>0</v>
      </c>
      <c r="E71" s="144">
        <v>0</v>
      </c>
      <c r="F71" s="144">
        <v>0</v>
      </c>
      <c r="G71" s="144">
        <v>0</v>
      </c>
    </row>
    <row r="72" spans="1:7" ht="15.6" x14ac:dyDescent="0.3">
      <c r="A72" s="144" t="s">
        <v>672</v>
      </c>
      <c r="B72" s="226">
        <v>6825</v>
      </c>
      <c r="C72" s="144">
        <v>0</v>
      </c>
      <c r="D72" s="144">
        <v>0</v>
      </c>
      <c r="E72" s="144">
        <v>0</v>
      </c>
      <c r="F72" s="144">
        <v>0</v>
      </c>
      <c r="G72" s="144">
        <v>0</v>
      </c>
    </row>
    <row r="73" spans="1:7" ht="15.6" x14ac:dyDescent="0.3">
      <c r="A73" s="144" t="s">
        <v>535</v>
      </c>
      <c r="B73" s="226" t="s">
        <v>673</v>
      </c>
      <c r="C73" s="144">
        <v>0</v>
      </c>
      <c r="D73" s="144">
        <v>0</v>
      </c>
      <c r="E73" s="144">
        <v>0</v>
      </c>
      <c r="F73" s="144">
        <v>0</v>
      </c>
      <c r="G73" s="144">
        <v>0</v>
      </c>
    </row>
    <row r="74" spans="1:7" ht="15.6" x14ac:dyDescent="0.3">
      <c r="A74" s="144" t="s">
        <v>347</v>
      </c>
      <c r="B74" s="226" t="s">
        <v>674</v>
      </c>
      <c r="C74" s="144">
        <v>0</v>
      </c>
      <c r="D74" s="144">
        <v>0</v>
      </c>
      <c r="E74" s="144">
        <v>0</v>
      </c>
      <c r="F74" s="144">
        <v>0</v>
      </c>
      <c r="G74" s="144">
        <v>0</v>
      </c>
    </row>
    <row r="75" spans="1:7" ht="15.6" x14ac:dyDescent="0.3">
      <c r="A75" s="144" t="s">
        <v>538</v>
      </c>
      <c r="B75" s="226" t="s">
        <v>675</v>
      </c>
      <c r="C75" s="144">
        <v>798.94</v>
      </c>
      <c r="D75" s="144">
        <v>0</v>
      </c>
      <c r="E75" s="144">
        <v>798.94</v>
      </c>
      <c r="F75" s="144">
        <v>0</v>
      </c>
      <c r="G75" s="144">
        <v>798.94</v>
      </c>
    </row>
    <row r="76" spans="1:7" ht="15.6" x14ac:dyDescent="0.3">
      <c r="A76" s="144" t="s">
        <v>538</v>
      </c>
      <c r="B76" s="226" t="s">
        <v>719</v>
      </c>
      <c r="C76" s="144">
        <v>0</v>
      </c>
      <c r="D76" s="144">
        <v>0</v>
      </c>
      <c r="E76" s="144">
        <v>0</v>
      </c>
      <c r="F76" s="144">
        <v>0</v>
      </c>
      <c r="G76" s="144">
        <v>0</v>
      </c>
    </row>
    <row r="77" spans="1:7" ht="15.6" x14ac:dyDescent="0.3">
      <c r="A77" s="144" t="s">
        <v>541</v>
      </c>
      <c r="B77" s="149" t="s">
        <v>677</v>
      </c>
      <c r="C77" s="144">
        <v>0</v>
      </c>
      <c r="D77" s="144">
        <v>0</v>
      </c>
      <c r="E77" s="144">
        <v>0</v>
      </c>
      <c r="F77" s="144">
        <v>0</v>
      </c>
      <c r="G77" s="144">
        <v>0</v>
      </c>
    </row>
    <row r="78" spans="1:7" ht="15.6" x14ac:dyDescent="0.3">
      <c r="A78" s="144" t="s">
        <v>541</v>
      </c>
      <c r="B78" s="149" t="s">
        <v>720</v>
      </c>
      <c r="C78" s="144">
        <v>0</v>
      </c>
      <c r="D78" s="144">
        <v>0</v>
      </c>
      <c r="E78" s="144">
        <v>0</v>
      </c>
      <c r="F78" s="144">
        <v>0</v>
      </c>
      <c r="G78" s="144">
        <v>0</v>
      </c>
    </row>
    <row r="79" spans="1:7" ht="15.6" x14ac:dyDescent="0.3">
      <c r="A79" s="144" t="s">
        <v>544</v>
      </c>
      <c r="B79" s="224" t="s">
        <v>721</v>
      </c>
      <c r="C79" s="144">
        <v>0</v>
      </c>
      <c r="D79" s="144">
        <v>0</v>
      </c>
      <c r="E79" s="144">
        <v>0</v>
      </c>
      <c r="F79" s="144">
        <v>0</v>
      </c>
      <c r="G79" s="144">
        <v>0</v>
      </c>
    </row>
    <row r="80" spans="1:7" ht="15.6" x14ac:dyDescent="0.3">
      <c r="A80" s="144" t="s">
        <v>548</v>
      </c>
      <c r="B80" s="226" t="s">
        <v>722</v>
      </c>
      <c r="C80" s="144">
        <v>0</v>
      </c>
      <c r="D80" s="144">
        <v>0</v>
      </c>
      <c r="E80" s="144">
        <v>0</v>
      </c>
      <c r="F80" s="144">
        <v>0</v>
      </c>
      <c r="G80" s="144">
        <v>0</v>
      </c>
    </row>
    <row r="81" spans="1:7" ht="15.6" x14ac:dyDescent="0.3">
      <c r="A81" s="144" t="s">
        <v>553</v>
      </c>
      <c r="B81" s="226" t="s">
        <v>682</v>
      </c>
      <c r="C81" s="144">
        <v>0</v>
      </c>
      <c r="D81" s="144">
        <v>0</v>
      </c>
      <c r="E81" s="144">
        <v>0</v>
      </c>
      <c r="F81" s="144">
        <v>0</v>
      </c>
      <c r="G81" s="144">
        <v>0</v>
      </c>
    </row>
    <row r="82" spans="1:7" ht="15.6" x14ac:dyDescent="0.3">
      <c r="A82" s="144" t="s">
        <v>555</v>
      </c>
      <c r="B82" s="149" t="s">
        <v>723</v>
      </c>
      <c r="C82" s="144">
        <v>0</v>
      </c>
      <c r="D82" s="144">
        <v>0</v>
      </c>
      <c r="E82" s="144">
        <v>0</v>
      </c>
      <c r="F82" s="144">
        <v>0</v>
      </c>
      <c r="G82" s="144">
        <v>0</v>
      </c>
    </row>
    <row r="83" spans="1:7" ht="15.6" x14ac:dyDescent="0.3">
      <c r="A83" s="144" t="s">
        <v>557</v>
      </c>
      <c r="B83" s="149" t="s">
        <v>684</v>
      </c>
      <c r="C83" s="144">
        <v>0</v>
      </c>
      <c r="D83" s="144">
        <v>0</v>
      </c>
      <c r="E83" s="144">
        <v>0</v>
      </c>
      <c r="F83" s="144">
        <v>0</v>
      </c>
      <c r="G83" s="144">
        <v>0</v>
      </c>
    </row>
    <row r="84" spans="1:7" ht="15.6" x14ac:dyDescent="0.3">
      <c r="A84" s="144" t="s">
        <v>559</v>
      </c>
      <c r="B84" s="149" t="s">
        <v>685</v>
      </c>
      <c r="C84" s="144">
        <v>0</v>
      </c>
      <c r="D84" s="144">
        <v>0</v>
      </c>
      <c r="E84" s="144">
        <v>0</v>
      </c>
      <c r="F84" s="144">
        <v>0</v>
      </c>
      <c r="G84" s="144">
        <v>0</v>
      </c>
    </row>
    <row r="85" spans="1:7" ht="15.6" x14ac:dyDescent="0.3">
      <c r="A85" s="144" t="s">
        <v>561</v>
      </c>
      <c r="B85" s="149" t="s">
        <v>724</v>
      </c>
      <c r="C85" s="144">
        <v>0</v>
      </c>
      <c r="D85" s="144">
        <v>0</v>
      </c>
      <c r="E85" s="144">
        <v>0</v>
      </c>
      <c r="F85" s="144">
        <v>0</v>
      </c>
      <c r="G85" s="144">
        <v>0</v>
      </c>
    </row>
    <row r="86" spans="1:7" ht="15.6" x14ac:dyDescent="0.3">
      <c r="A86" s="144" t="s">
        <v>563</v>
      </c>
      <c r="B86" s="149" t="s">
        <v>725</v>
      </c>
      <c r="C86" s="144">
        <v>0</v>
      </c>
      <c r="D86" s="144">
        <v>0</v>
      </c>
      <c r="E86" s="144">
        <v>0</v>
      </c>
      <c r="F86" s="144">
        <v>0</v>
      </c>
      <c r="G86" s="144">
        <v>0</v>
      </c>
    </row>
    <row r="87" spans="1:7" ht="15.6" x14ac:dyDescent="0.3">
      <c r="A87" s="144" t="s">
        <v>566</v>
      </c>
      <c r="B87" s="149" t="s">
        <v>726</v>
      </c>
      <c r="C87" s="144">
        <v>0</v>
      </c>
      <c r="D87" s="144">
        <v>0</v>
      </c>
      <c r="E87" s="144">
        <v>0</v>
      </c>
      <c r="F87" s="144">
        <v>0</v>
      </c>
      <c r="G87" s="144">
        <v>0</v>
      </c>
    </row>
    <row r="88" spans="1:7" ht="15.6" x14ac:dyDescent="0.3">
      <c r="A88" s="144" t="s">
        <v>566</v>
      </c>
      <c r="B88" s="149" t="s">
        <v>727</v>
      </c>
      <c r="C88" s="144">
        <v>6590114.6200000001</v>
      </c>
      <c r="D88" s="144">
        <v>5731624.6299999999</v>
      </c>
      <c r="E88" s="144">
        <v>12321739.25</v>
      </c>
      <c r="F88" s="144">
        <v>1837334.96</v>
      </c>
      <c r="G88" s="144">
        <v>14159074.210000001</v>
      </c>
    </row>
    <row r="89" spans="1:7" ht="15.6" x14ac:dyDescent="0.3">
      <c r="A89" s="144" t="s">
        <v>567</v>
      </c>
      <c r="B89" s="225" t="s">
        <v>587</v>
      </c>
      <c r="C89" s="144">
        <v>0</v>
      </c>
      <c r="D89" s="144">
        <v>0</v>
      </c>
      <c r="E89" s="144">
        <v>0</v>
      </c>
      <c r="F89" s="144">
        <v>0</v>
      </c>
      <c r="G89" s="144">
        <v>0</v>
      </c>
    </row>
    <row r="90" spans="1:7" ht="15.6" x14ac:dyDescent="0.3">
      <c r="A90" s="144" t="s">
        <v>569</v>
      </c>
      <c r="B90" s="225" t="s">
        <v>570</v>
      </c>
      <c r="C90" s="144"/>
      <c r="D90" s="144">
        <v>0</v>
      </c>
      <c r="E90" s="144">
        <v>0</v>
      </c>
      <c r="F90" s="144">
        <v>0</v>
      </c>
      <c r="G90" s="144">
        <v>0</v>
      </c>
    </row>
    <row r="91" spans="1:7" ht="15.6" x14ac:dyDescent="0.3">
      <c r="A91" s="144" t="s">
        <v>571</v>
      </c>
      <c r="B91" s="144"/>
      <c r="C91" s="144"/>
      <c r="D91" s="144">
        <v>0</v>
      </c>
      <c r="E91" s="144">
        <v>0</v>
      </c>
      <c r="F91" s="144">
        <v>0</v>
      </c>
      <c r="G91" s="144">
        <v>0</v>
      </c>
    </row>
    <row r="92" spans="1:7" ht="15.6" x14ac:dyDescent="0.3">
      <c r="A92" s="144" t="s">
        <v>572</v>
      </c>
      <c r="B92" s="144"/>
      <c r="C92" s="144"/>
      <c r="D92" s="144">
        <v>0</v>
      </c>
      <c r="E92" s="144">
        <v>0</v>
      </c>
      <c r="F92" s="144">
        <v>0</v>
      </c>
      <c r="G92" s="144">
        <v>0</v>
      </c>
    </row>
    <row r="93" spans="1:7" ht="15.6" x14ac:dyDescent="0.3">
      <c r="A93" s="144" t="s">
        <v>728</v>
      </c>
      <c r="B93" s="225" t="s">
        <v>729</v>
      </c>
      <c r="C93" s="144"/>
      <c r="D93" s="144">
        <v>0</v>
      </c>
      <c r="E93" s="144">
        <v>0</v>
      </c>
      <c r="F93" s="144">
        <v>0</v>
      </c>
      <c r="G93" s="144">
        <v>0</v>
      </c>
    </row>
    <row r="94" spans="1:7" ht="15.6" x14ac:dyDescent="0.3">
      <c r="A94" s="144" t="s">
        <v>574</v>
      </c>
      <c r="B94" s="144"/>
      <c r="C94" s="144"/>
      <c r="D94" s="144">
        <v>0</v>
      </c>
      <c r="E94" s="144">
        <v>0</v>
      </c>
      <c r="F94" s="144">
        <v>0</v>
      </c>
      <c r="G94" s="144">
        <v>0</v>
      </c>
    </row>
    <row r="95" spans="1:7" ht="15.6" x14ac:dyDescent="0.3">
      <c r="A95" s="144" t="s">
        <v>575</v>
      </c>
      <c r="B95" s="225" t="s">
        <v>576</v>
      </c>
      <c r="C95" s="144"/>
      <c r="D95" s="144">
        <v>0</v>
      </c>
      <c r="E95" s="144">
        <v>0</v>
      </c>
      <c r="F95" s="144">
        <v>0</v>
      </c>
      <c r="G95" s="144">
        <v>0</v>
      </c>
    </row>
    <row r="96" spans="1:7" ht="15.6" x14ac:dyDescent="0.3">
      <c r="A96" s="144"/>
      <c r="B96" s="158"/>
      <c r="C96" s="148" t="s">
        <v>577</v>
      </c>
      <c r="D96" s="148" t="s">
        <v>577</v>
      </c>
      <c r="E96" s="148" t="s">
        <v>577</v>
      </c>
      <c r="F96" s="148" t="s">
        <v>577</v>
      </c>
      <c r="G96" s="148" t="s">
        <v>577</v>
      </c>
    </row>
    <row r="97" spans="1:7" ht="15.6" x14ac:dyDescent="0.3">
      <c r="A97" s="144" t="s">
        <v>578</v>
      </c>
      <c r="B97" s="158"/>
      <c r="C97" s="144">
        <v>6983229.2400000002</v>
      </c>
      <c r="D97" s="144">
        <v>5731624.6299999999</v>
      </c>
      <c r="E97" s="144">
        <v>12714853.869999999</v>
      </c>
      <c r="F97" s="144">
        <v>1839452.14</v>
      </c>
      <c r="G97" s="144">
        <v>14554306.010000002</v>
      </c>
    </row>
    <row r="98" spans="1:7" ht="15.6" x14ac:dyDescent="0.3">
      <c r="A98" s="144"/>
      <c r="B98" s="144"/>
      <c r="C98" s="148" t="s">
        <v>397</v>
      </c>
      <c r="D98" s="148" t="s">
        <v>397</v>
      </c>
      <c r="E98" s="148" t="s">
        <v>397</v>
      </c>
      <c r="F98" s="148" t="s">
        <v>397</v>
      </c>
      <c r="G98" s="148" t="s">
        <v>397</v>
      </c>
    </row>
    <row r="99" spans="1:7" ht="15.6" x14ac:dyDescent="0.3">
      <c r="A99" s="144"/>
      <c r="B99" s="144"/>
      <c r="C99" s="144"/>
      <c r="D99" s="144"/>
      <c r="E99" s="144"/>
      <c r="F99" s="144"/>
      <c r="G99" s="144"/>
    </row>
    <row r="100" spans="1:7" ht="15.6" x14ac:dyDescent="0.3">
      <c r="A100" s="144"/>
      <c r="B100" s="144"/>
      <c r="C100" s="144"/>
      <c r="D100" s="144"/>
      <c r="E100" s="144"/>
      <c r="F100" s="144"/>
      <c r="G100" s="144">
        <v>0</v>
      </c>
    </row>
    <row r="101" spans="1:7" ht="15.6" x14ac:dyDescent="0.3">
      <c r="A101" s="144"/>
      <c r="B101" s="144"/>
      <c r="C101" s="144"/>
      <c r="D101" s="144"/>
      <c r="E101" s="144"/>
      <c r="F101" s="144"/>
      <c r="G101" s="144"/>
    </row>
    <row r="102" spans="1:7" ht="15.6" x14ac:dyDescent="0.3">
      <c r="A102" s="144"/>
      <c r="B102" s="144"/>
      <c r="C102" s="144"/>
      <c r="D102" s="144"/>
      <c r="E102" s="144"/>
      <c r="F102" s="144"/>
      <c r="G102" s="144"/>
    </row>
    <row r="103" spans="1:7" ht="15.6" x14ac:dyDescent="0.3">
      <c r="A103" s="144"/>
      <c r="B103" s="144"/>
      <c r="C103" s="144"/>
      <c r="D103" s="144"/>
      <c r="E103" s="144"/>
      <c r="F103" s="144"/>
      <c r="G103" s="144"/>
    </row>
    <row r="104" spans="1:7" ht="15.6" x14ac:dyDescent="0.3">
      <c r="A104" s="144"/>
      <c r="B104" s="144"/>
      <c r="C104" s="144"/>
      <c r="D104" s="144"/>
      <c r="E104" s="144"/>
      <c r="F104" s="144"/>
      <c r="G104" s="144"/>
    </row>
    <row r="105" spans="1:7" ht="15.6" x14ac:dyDescent="0.3">
      <c r="A105" s="144"/>
      <c r="B105" s="144"/>
      <c r="C105" s="144"/>
      <c r="D105" s="144"/>
      <c r="E105" s="144"/>
      <c r="F105" s="144"/>
      <c r="G105" s="144"/>
    </row>
    <row r="106" spans="1:7" ht="15.6" x14ac:dyDescent="0.3">
      <c r="A106" s="144"/>
      <c r="B106" s="144"/>
      <c r="C106" s="144"/>
      <c r="D106" s="144"/>
      <c r="E106" s="144"/>
      <c r="F106" s="144"/>
      <c r="G106" s="144"/>
    </row>
    <row r="107" spans="1:7" ht="15.6" x14ac:dyDescent="0.3">
      <c r="A107" s="144"/>
      <c r="B107" s="144"/>
      <c r="C107" s="144" t="s">
        <v>394</v>
      </c>
      <c r="D107" s="144"/>
      <c r="E107" s="144"/>
      <c r="F107" s="144"/>
      <c r="G107" s="144"/>
    </row>
    <row r="108" spans="1:7" ht="15.6" x14ac:dyDescent="0.3">
      <c r="A108" s="144"/>
      <c r="B108" s="144"/>
      <c r="C108" s="144" t="s">
        <v>580</v>
      </c>
      <c r="D108" s="144"/>
      <c r="E108" s="144"/>
      <c r="F108" s="144"/>
      <c r="G108" s="144"/>
    </row>
    <row r="109" spans="1:7" ht="15.6" x14ac:dyDescent="0.3">
      <c r="A109" s="144" t="s">
        <v>585</v>
      </c>
      <c r="B109" s="144"/>
      <c r="C109" s="149" t="s">
        <v>691</v>
      </c>
      <c r="D109" s="144"/>
      <c r="E109" s="144"/>
      <c r="F109" s="144"/>
      <c r="G109" s="144"/>
    </row>
    <row r="110" spans="1:7" ht="15.6" x14ac:dyDescent="0.3">
      <c r="A110" s="148" t="s">
        <v>397</v>
      </c>
      <c r="B110" s="156" t="s">
        <v>397</v>
      </c>
      <c r="C110" s="156" t="s">
        <v>397</v>
      </c>
      <c r="D110" s="156" t="s">
        <v>397</v>
      </c>
      <c r="E110" s="156" t="s">
        <v>397</v>
      </c>
      <c r="F110" s="156" t="s">
        <v>397</v>
      </c>
      <c r="G110" s="156" t="s">
        <v>397</v>
      </c>
    </row>
    <row r="111" spans="1:7" ht="15.6" x14ac:dyDescent="0.3">
      <c r="A111" s="144" t="s">
        <v>398</v>
      </c>
      <c r="B111" s="158"/>
      <c r="C111" s="146" t="s">
        <v>185</v>
      </c>
      <c r="D111" s="146" t="s">
        <v>185</v>
      </c>
      <c r="E111" s="146" t="s">
        <v>399</v>
      </c>
      <c r="F111" s="146" t="s">
        <v>185</v>
      </c>
      <c r="G111" s="146" t="s">
        <v>400</v>
      </c>
    </row>
    <row r="112" spans="1:7" ht="15.6" x14ac:dyDescent="0.3">
      <c r="A112" s="144"/>
      <c r="B112" s="158"/>
      <c r="C112" s="146" t="s">
        <v>401</v>
      </c>
      <c r="D112" s="146" t="s">
        <v>402</v>
      </c>
      <c r="E112" s="146" t="s">
        <v>402</v>
      </c>
      <c r="F112" s="146" t="s">
        <v>403</v>
      </c>
      <c r="G112" s="146" t="s">
        <v>404</v>
      </c>
    </row>
    <row r="113" spans="1:7" ht="15.6" x14ac:dyDescent="0.3">
      <c r="A113" s="144"/>
      <c r="B113" s="158"/>
      <c r="C113" s="146" t="s">
        <v>405</v>
      </c>
      <c r="D113" s="146" t="s">
        <v>406</v>
      </c>
      <c r="E113" s="144"/>
      <c r="F113" s="146" t="s">
        <v>406</v>
      </c>
      <c r="G113" s="146" t="s">
        <v>581</v>
      </c>
    </row>
    <row r="114" spans="1:7" ht="15.6" x14ac:dyDescent="0.3">
      <c r="A114" s="148" t="s">
        <v>397</v>
      </c>
      <c r="B114" s="156" t="s">
        <v>397</v>
      </c>
      <c r="C114" s="156" t="s">
        <v>397</v>
      </c>
      <c r="D114" s="156" t="s">
        <v>397</v>
      </c>
      <c r="E114" s="156" t="s">
        <v>397</v>
      </c>
      <c r="F114" s="156" t="s">
        <v>397</v>
      </c>
      <c r="G114" s="156" t="s">
        <v>397</v>
      </c>
    </row>
    <row r="115" spans="1:7" ht="15.6" x14ac:dyDescent="0.3">
      <c r="A115" s="144" t="s">
        <v>408</v>
      </c>
      <c r="B115" s="224" t="s">
        <v>409</v>
      </c>
      <c r="C115" s="144"/>
      <c r="D115" s="144">
        <v>0</v>
      </c>
      <c r="E115" s="144">
        <v>0</v>
      </c>
      <c r="F115" s="144">
        <v>0</v>
      </c>
      <c r="G115" s="144">
        <v>0</v>
      </c>
    </row>
    <row r="116" spans="1:7" ht="15.6" x14ac:dyDescent="0.3">
      <c r="A116" s="144" t="s">
        <v>410</v>
      </c>
      <c r="B116" s="226" t="s">
        <v>612</v>
      </c>
      <c r="C116" s="144">
        <v>0</v>
      </c>
      <c r="D116" s="144">
        <v>0</v>
      </c>
      <c r="E116" s="144">
        <v>0</v>
      </c>
      <c r="F116" s="144">
        <v>0</v>
      </c>
      <c r="G116" s="144">
        <v>0</v>
      </c>
    </row>
    <row r="117" spans="1:7" ht="15.6" x14ac:dyDescent="0.3">
      <c r="A117" s="144" t="s">
        <v>413</v>
      </c>
      <c r="B117" s="226" t="s">
        <v>613</v>
      </c>
      <c r="C117" s="144">
        <v>0</v>
      </c>
      <c r="D117" s="144">
        <v>0</v>
      </c>
      <c r="E117" s="144">
        <v>0</v>
      </c>
      <c r="F117" s="144">
        <v>0</v>
      </c>
      <c r="G117" s="144">
        <v>0</v>
      </c>
    </row>
    <row r="118" spans="1:7" ht="15.6" x14ac:dyDescent="0.3">
      <c r="A118" s="144" t="s">
        <v>415</v>
      </c>
      <c r="B118" s="226" t="s">
        <v>614</v>
      </c>
      <c r="C118" s="144">
        <v>0</v>
      </c>
      <c r="D118" s="144">
        <v>0</v>
      </c>
      <c r="E118" s="144">
        <v>0</v>
      </c>
      <c r="F118" s="144">
        <v>0</v>
      </c>
      <c r="G118" s="144">
        <v>0</v>
      </c>
    </row>
    <row r="119" spans="1:7" ht="15.6" x14ac:dyDescent="0.3">
      <c r="A119" s="144" t="s">
        <v>417</v>
      </c>
      <c r="B119" s="149" t="s">
        <v>615</v>
      </c>
      <c r="C119" s="144">
        <v>0</v>
      </c>
      <c r="D119" s="144">
        <v>0</v>
      </c>
      <c r="E119" s="144">
        <v>0</v>
      </c>
      <c r="F119" s="144">
        <v>0</v>
      </c>
      <c r="G119" s="144">
        <v>0</v>
      </c>
    </row>
    <row r="120" spans="1:7" ht="15.6" x14ac:dyDescent="0.3">
      <c r="A120" s="144" t="s">
        <v>419</v>
      </c>
      <c r="B120" s="226" t="s">
        <v>616</v>
      </c>
      <c r="C120" s="144">
        <v>0</v>
      </c>
      <c r="D120" s="144">
        <v>0</v>
      </c>
      <c r="E120" s="144">
        <v>0</v>
      </c>
      <c r="F120" s="144">
        <v>0</v>
      </c>
      <c r="G120" s="144">
        <v>0</v>
      </c>
    </row>
    <row r="121" spans="1:7" ht="15.6" x14ac:dyDescent="0.3">
      <c r="A121" s="144" t="s">
        <v>421</v>
      </c>
      <c r="B121" s="149" t="s">
        <v>617</v>
      </c>
      <c r="C121" s="144">
        <v>0</v>
      </c>
      <c r="D121" s="144">
        <v>0</v>
      </c>
      <c r="E121" s="144">
        <v>0</v>
      </c>
      <c r="F121" s="144">
        <v>0</v>
      </c>
      <c r="G121" s="144">
        <v>0</v>
      </c>
    </row>
    <row r="122" spans="1:7" ht="15.6" x14ac:dyDescent="0.3">
      <c r="A122" s="144" t="s">
        <v>423</v>
      </c>
      <c r="B122" s="149" t="s">
        <v>618</v>
      </c>
      <c r="C122" s="144">
        <v>0</v>
      </c>
      <c r="D122" s="144">
        <v>0</v>
      </c>
      <c r="E122" s="144">
        <v>0</v>
      </c>
      <c r="F122" s="144">
        <v>0</v>
      </c>
      <c r="G122" s="144">
        <v>0</v>
      </c>
    </row>
    <row r="123" spans="1:7" ht="15.6" x14ac:dyDescent="0.3">
      <c r="A123" s="144" t="s">
        <v>605</v>
      </c>
      <c r="B123" s="227" t="s">
        <v>619</v>
      </c>
      <c r="C123" s="144">
        <v>0</v>
      </c>
      <c r="D123" s="144">
        <v>0</v>
      </c>
      <c r="E123" s="144">
        <v>0</v>
      </c>
      <c r="F123" s="144">
        <v>0</v>
      </c>
      <c r="G123" s="144">
        <v>0</v>
      </c>
    </row>
    <row r="124" spans="1:7" ht="15.6" x14ac:dyDescent="0.3">
      <c r="A124" s="144" t="s">
        <v>429</v>
      </c>
      <c r="B124" s="226" t="s">
        <v>620</v>
      </c>
      <c r="C124" s="144">
        <v>2207.1999999999998</v>
      </c>
      <c r="D124" s="144">
        <v>0</v>
      </c>
      <c r="E124" s="144">
        <v>2207.1999999999998</v>
      </c>
      <c r="F124" s="144">
        <v>0</v>
      </c>
      <c r="G124" s="144">
        <v>2207.1999999999998</v>
      </c>
    </row>
    <row r="125" spans="1:7" ht="15.6" x14ac:dyDescent="0.3">
      <c r="A125" s="144" t="s">
        <v>432</v>
      </c>
      <c r="B125" s="226" t="s">
        <v>621</v>
      </c>
      <c r="C125" s="144">
        <v>0</v>
      </c>
      <c r="D125" s="144">
        <v>0</v>
      </c>
      <c r="E125" s="144">
        <v>0</v>
      </c>
      <c r="F125" s="144">
        <v>0</v>
      </c>
      <c r="G125" s="144">
        <v>0</v>
      </c>
    </row>
    <row r="126" spans="1:7" ht="15.6" x14ac:dyDescent="0.3">
      <c r="A126" s="144" t="s">
        <v>692</v>
      </c>
      <c r="B126" s="226" t="s">
        <v>622</v>
      </c>
      <c r="C126" s="144">
        <v>23690</v>
      </c>
      <c r="D126" s="144">
        <v>0</v>
      </c>
      <c r="E126" s="144">
        <v>23690</v>
      </c>
      <c r="F126" s="144">
        <v>0</v>
      </c>
      <c r="G126" s="144">
        <v>23690</v>
      </c>
    </row>
    <row r="127" spans="1:7" ht="15.6" x14ac:dyDescent="0.3">
      <c r="A127" s="144" t="s">
        <v>284</v>
      </c>
      <c r="B127" s="149" t="s">
        <v>693</v>
      </c>
      <c r="C127" s="144">
        <v>0</v>
      </c>
      <c r="D127" s="144">
        <v>0</v>
      </c>
      <c r="E127" s="144">
        <v>0</v>
      </c>
      <c r="F127" s="144">
        <v>0</v>
      </c>
      <c r="G127" s="144">
        <v>0</v>
      </c>
    </row>
    <row r="128" spans="1:7" ht="15.6" x14ac:dyDescent="0.3">
      <c r="A128" s="147" t="s">
        <v>436</v>
      </c>
      <c r="B128" s="149" t="s">
        <v>624</v>
      </c>
      <c r="C128" s="144">
        <v>0</v>
      </c>
      <c r="D128" s="144">
        <v>0</v>
      </c>
      <c r="E128" s="144">
        <v>0</v>
      </c>
      <c r="F128" s="144">
        <v>0</v>
      </c>
      <c r="G128" s="144">
        <v>0</v>
      </c>
    </row>
    <row r="129" spans="1:7" ht="15.6" x14ac:dyDescent="0.3">
      <c r="A129" s="147" t="s">
        <v>438</v>
      </c>
      <c r="B129" s="149" t="s">
        <v>694</v>
      </c>
      <c r="C129" s="144">
        <v>0</v>
      </c>
      <c r="D129" s="144">
        <v>0</v>
      </c>
      <c r="E129" s="144">
        <v>0</v>
      </c>
      <c r="F129" s="144">
        <v>0</v>
      </c>
      <c r="G129" s="144">
        <v>0</v>
      </c>
    </row>
    <row r="130" spans="1:7" ht="15.6" x14ac:dyDescent="0.3">
      <c r="A130" s="144" t="s">
        <v>440</v>
      </c>
      <c r="B130" s="149" t="s">
        <v>625</v>
      </c>
      <c r="C130" s="144">
        <v>0</v>
      </c>
      <c r="D130" s="144">
        <v>0</v>
      </c>
      <c r="E130" s="144">
        <v>0</v>
      </c>
      <c r="F130" s="144">
        <v>0</v>
      </c>
      <c r="G130" s="144">
        <v>0</v>
      </c>
    </row>
    <row r="131" spans="1:7" ht="15.6" x14ac:dyDescent="0.3">
      <c r="A131" s="144" t="s">
        <v>442</v>
      </c>
      <c r="B131" s="149" t="s">
        <v>626</v>
      </c>
      <c r="C131" s="144">
        <v>0</v>
      </c>
      <c r="D131" s="144">
        <v>0</v>
      </c>
      <c r="E131" s="144">
        <v>0</v>
      </c>
      <c r="F131" s="144">
        <v>0</v>
      </c>
      <c r="G131" s="144">
        <v>0</v>
      </c>
    </row>
    <row r="132" spans="1:7" ht="15.6" x14ac:dyDescent="0.3">
      <c r="A132" s="144" t="s">
        <v>444</v>
      </c>
      <c r="B132" s="149" t="s">
        <v>695</v>
      </c>
      <c r="C132" s="144">
        <v>8401.3700000000008</v>
      </c>
      <c r="D132" s="144">
        <v>0</v>
      </c>
      <c r="E132" s="144">
        <v>8401.3700000000008</v>
      </c>
      <c r="F132" s="144">
        <v>0</v>
      </c>
      <c r="G132" s="144">
        <v>8401.3700000000008</v>
      </c>
    </row>
    <row r="133" spans="1:7" ht="15.6" x14ac:dyDescent="0.3">
      <c r="A133" s="144" t="s">
        <v>446</v>
      </c>
      <c r="B133" s="149" t="s">
        <v>696</v>
      </c>
      <c r="C133" s="144">
        <v>0</v>
      </c>
      <c r="D133" s="144">
        <v>0</v>
      </c>
      <c r="E133" s="144">
        <v>0</v>
      </c>
      <c r="F133" s="144">
        <v>0</v>
      </c>
      <c r="G133" s="144">
        <v>0</v>
      </c>
    </row>
    <row r="134" spans="1:7" ht="15.6" x14ac:dyDescent="0.3">
      <c r="A134" s="144" t="s">
        <v>448</v>
      </c>
      <c r="B134" s="149" t="s">
        <v>697</v>
      </c>
      <c r="C134" s="144">
        <v>345.52</v>
      </c>
      <c r="D134" s="144">
        <v>0</v>
      </c>
      <c r="E134" s="144">
        <v>345.52</v>
      </c>
      <c r="F134" s="144">
        <v>0</v>
      </c>
      <c r="G134" s="144">
        <v>345.52</v>
      </c>
    </row>
    <row r="135" spans="1:7" ht="15.6" x14ac:dyDescent="0.3">
      <c r="A135" s="144" t="s">
        <v>450</v>
      </c>
      <c r="B135" s="226" t="s">
        <v>698</v>
      </c>
      <c r="C135" s="144">
        <v>0</v>
      </c>
      <c r="D135" s="144">
        <v>0</v>
      </c>
      <c r="E135" s="144">
        <v>0</v>
      </c>
      <c r="F135" s="144">
        <v>0</v>
      </c>
      <c r="G135" s="144">
        <v>0</v>
      </c>
    </row>
    <row r="136" spans="1:7" ht="15.6" x14ac:dyDescent="0.3">
      <c r="A136" s="144" t="s">
        <v>452</v>
      </c>
      <c r="B136" s="226" t="s">
        <v>631</v>
      </c>
      <c r="C136" s="144">
        <v>0</v>
      </c>
      <c r="D136" s="144">
        <v>0</v>
      </c>
      <c r="E136" s="144">
        <v>0</v>
      </c>
      <c r="F136" s="144">
        <v>0</v>
      </c>
      <c r="G136" s="144">
        <v>0</v>
      </c>
    </row>
    <row r="137" spans="1:7" ht="15.6" x14ac:dyDescent="0.3">
      <c r="A137" s="144" t="s">
        <v>454</v>
      </c>
      <c r="B137" s="149" t="s">
        <v>699</v>
      </c>
      <c r="C137" s="144">
        <v>0</v>
      </c>
      <c r="D137" s="144">
        <v>0</v>
      </c>
      <c r="E137" s="144">
        <v>0</v>
      </c>
      <c r="F137" s="144">
        <v>0</v>
      </c>
      <c r="G137" s="144">
        <v>0</v>
      </c>
    </row>
    <row r="138" spans="1:7" ht="15.6" x14ac:dyDescent="0.3">
      <c r="A138" s="144" t="s">
        <v>456</v>
      </c>
      <c r="B138" s="149" t="s">
        <v>633</v>
      </c>
      <c r="C138" s="144">
        <v>0</v>
      </c>
      <c r="D138" s="144">
        <v>0</v>
      </c>
      <c r="E138" s="144">
        <v>0</v>
      </c>
      <c r="F138" s="144">
        <v>0</v>
      </c>
      <c r="G138" s="144">
        <v>0</v>
      </c>
    </row>
    <row r="139" spans="1:7" ht="15.6" x14ac:dyDescent="0.3">
      <c r="A139" s="144" t="s">
        <v>458</v>
      </c>
      <c r="B139" s="226" t="s">
        <v>700</v>
      </c>
      <c r="C139" s="144">
        <v>98.97</v>
      </c>
      <c r="D139" s="144">
        <v>0</v>
      </c>
      <c r="E139" s="144">
        <v>98.97</v>
      </c>
      <c r="F139" s="144">
        <v>0</v>
      </c>
      <c r="G139" s="144">
        <v>98.97</v>
      </c>
    </row>
    <row r="140" spans="1:7" ht="15.6" x14ac:dyDescent="0.3">
      <c r="A140" s="144" t="s">
        <v>460</v>
      </c>
      <c r="B140" s="226" t="s">
        <v>701</v>
      </c>
      <c r="C140" s="144">
        <v>28462.54</v>
      </c>
      <c r="D140" s="144">
        <v>0</v>
      </c>
      <c r="E140" s="144">
        <v>28462.54</v>
      </c>
      <c r="F140" s="144">
        <v>0</v>
      </c>
      <c r="G140" s="144">
        <v>28462.54</v>
      </c>
    </row>
    <row r="141" spans="1:7" ht="15.6" x14ac:dyDescent="0.3">
      <c r="A141" s="144" t="s">
        <v>462</v>
      </c>
      <c r="B141" s="149" t="s">
        <v>463</v>
      </c>
      <c r="C141" s="144">
        <v>0</v>
      </c>
      <c r="D141" s="144">
        <v>0</v>
      </c>
      <c r="E141" s="144">
        <v>0</v>
      </c>
      <c r="F141" s="144">
        <v>0</v>
      </c>
      <c r="G141" s="144">
        <v>0</v>
      </c>
    </row>
    <row r="142" spans="1:7" ht="15.6" x14ac:dyDescent="0.3">
      <c r="A142" s="144" t="s">
        <v>464</v>
      </c>
      <c r="B142" s="226" t="s">
        <v>637</v>
      </c>
      <c r="C142" s="144">
        <v>0</v>
      </c>
      <c r="D142" s="144">
        <v>0</v>
      </c>
      <c r="E142" s="144">
        <v>0</v>
      </c>
      <c r="F142" s="144">
        <v>0</v>
      </c>
      <c r="G142" s="144">
        <v>0</v>
      </c>
    </row>
    <row r="143" spans="1:7" ht="15.6" x14ac:dyDescent="0.3">
      <c r="A143" s="144" t="s">
        <v>466</v>
      </c>
      <c r="B143" s="149" t="s">
        <v>702</v>
      </c>
      <c r="C143" s="144">
        <v>0</v>
      </c>
      <c r="D143" s="144">
        <v>0</v>
      </c>
      <c r="E143" s="144">
        <v>0</v>
      </c>
      <c r="F143" s="144">
        <v>0</v>
      </c>
      <c r="G143" s="144">
        <v>0</v>
      </c>
    </row>
    <row r="144" spans="1:7" ht="15.6" x14ac:dyDescent="0.3">
      <c r="A144" s="144" t="s">
        <v>468</v>
      </c>
      <c r="B144" s="149" t="s">
        <v>703</v>
      </c>
      <c r="C144" s="144">
        <v>0</v>
      </c>
      <c r="D144" s="144">
        <v>0</v>
      </c>
      <c r="E144" s="144">
        <v>0</v>
      </c>
      <c r="F144" s="144">
        <v>0</v>
      </c>
      <c r="G144" s="144">
        <v>0</v>
      </c>
    </row>
    <row r="145" spans="1:7" ht="15.6" x14ac:dyDescent="0.3">
      <c r="A145" s="144" t="s">
        <v>470</v>
      </c>
      <c r="B145" s="149" t="s">
        <v>640</v>
      </c>
      <c r="C145" s="144">
        <v>0</v>
      </c>
      <c r="D145" s="144">
        <v>0</v>
      </c>
      <c r="E145" s="144">
        <v>0</v>
      </c>
      <c r="F145" s="144">
        <v>0</v>
      </c>
      <c r="G145" s="144">
        <v>0</v>
      </c>
    </row>
    <row r="146" spans="1:7" ht="15.6" x14ac:dyDescent="0.3">
      <c r="A146" s="144" t="s">
        <v>472</v>
      </c>
      <c r="B146" s="149" t="s">
        <v>704</v>
      </c>
      <c r="C146" s="144">
        <v>0</v>
      </c>
      <c r="D146" s="144">
        <v>0</v>
      </c>
      <c r="E146" s="144">
        <v>0</v>
      </c>
      <c r="F146" s="144">
        <v>0</v>
      </c>
      <c r="G146" s="144">
        <v>0</v>
      </c>
    </row>
    <row r="147" spans="1:7" ht="15.6" x14ac:dyDescent="0.3">
      <c r="A147" s="144" t="s">
        <v>474</v>
      </c>
      <c r="B147" s="149" t="s">
        <v>475</v>
      </c>
      <c r="C147" s="144">
        <v>47.98</v>
      </c>
      <c r="D147" s="144">
        <v>0</v>
      </c>
      <c r="E147" s="144">
        <v>47.98</v>
      </c>
      <c r="F147" s="144">
        <v>0</v>
      </c>
      <c r="G147" s="144">
        <v>47.98</v>
      </c>
    </row>
    <row r="148" spans="1:7" ht="15.6" x14ac:dyDescent="0.3">
      <c r="A148" s="144" t="s">
        <v>476</v>
      </c>
      <c r="B148" s="149" t="s">
        <v>705</v>
      </c>
      <c r="C148" s="144">
        <v>0</v>
      </c>
      <c r="D148" s="144">
        <v>0</v>
      </c>
      <c r="E148" s="144">
        <v>0</v>
      </c>
      <c r="F148" s="144">
        <v>0</v>
      </c>
      <c r="G148" s="144">
        <v>0</v>
      </c>
    </row>
    <row r="149" spans="1:7" ht="15.6" x14ac:dyDescent="0.3">
      <c r="A149" s="144" t="s">
        <v>478</v>
      </c>
      <c r="B149" s="149" t="s">
        <v>644</v>
      </c>
      <c r="C149" s="144">
        <v>266.04000000000002</v>
      </c>
      <c r="D149" s="144">
        <v>0</v>
      </c>
      <c r="E149" s="144">
        <v>266.04000000000002</v>
      </c>
      <c r="F149" s="144">
        <v>0</v>
      </c>
      <c r="G149" s="144">
        <v>266.04000000000002</v>
      </c>
    </row>
    <row r="150" spans="1:7" ht="15.6" x14ac:dyDescent="0.3">
      <c r="A150" s="144" t="s">
        <v>481</v>
      </c>
      <c r="B150" s="226" t="s">
        <v>706</v>
      </c>
      <c r="C150" s="144">
        <v>65319.33</v>
      </c>
      <c r="D150" s="144">
        <v>0</v>
      </c>
      <c r="E150" s="144">
        <v>65319.33</v>
      </c>
      <c r="F150" s="144">
        <v>0</v>
      </c>
      <c r="G150" s="144">
        <v>65319.33</v>
      </c>
    </row>
    <row r="151" spans="1:7" ht="15.6" x14ac:dyDescent="0.3">
      <c r="A151" s="144" t="s">
        <v>481</v>
      </c>
      <c r="B151" s="226" t="s">
        <v>707</v>
      </c>
      <c r="C151" s="144">
        <v>0</v>
      </c>
      <c r="D151" s="144">
        <v>0</v>
      </c>
      <c r="E151" s="144">
        <v>0</v>
      </c>
      <c r="F151" s="144">
        <v>0</v>
      </c>
      <c r="G151" s="144">
        <v>0</v>
      </c>
    </row>
    <row r="152" spans="1:7" ht="15.6" x14ac:dyDescent="0.3">
      <c r="A152" s="144" t="s">
        <v>485</v>
      </c>
      <c r="B152" s="226" t="s">
        <v>646</v>
      </c>
      <c r="C152" s="144">
        <v>112.77000000000001</v>
      </c>
      <c r="D152" s="144">
        <v>0</v>
      </c>
      <c r="E152" s="144">
        <v>112.77000000000001</v>
      </c>
      <c r="F152" s="144">
        <v>0</v>
      </c>
      <c r="G152" s="144">
        <v>112.77000000000001</v>
      </c>
    </row>
    <row r="153" spans="1:7" ht="15.6" x14ac:dyDescent="0.3">
      <c r="A153" s="144" t="s">
        <v>248</v>
      </c>
      <c r="B153" s="226" t="s">
        <v>647</v>
      </c>
      <c r="C153" s="144">
        <v>58884.56</v>
      </c>
      <c r="D153" s="144">
        <v>0</v>
      </c>
      <c r="E153" s="144">
        <v>58884.56</v>
      </c>
      <c r="F153" s="144">
        <v>0</v>
      </c>
      <c r="G153" s="144">
        <v>58884.56</v>
      </c>
    </row>
    <row r="154" spans="1:7" ht="15.6" x14ac:dyDescent="0.3">
      <c r="A154" s="144" t="s">
        <v>248</v>
      </c>
      <c r="B154" s="226" t="s">
        <v>708</v>
      </c>
      <c r="C154" s="144">
        <v>0</v>
      </c>
      <c r="D154" s="144">
        <v>0</v>
      </c>
      <c r="E154" s="144">
        <v>0</v>
      </c>
      <c r="F154" s="144">
        <v>0</v>
      </c>
      <c r="G154" s="144">
        <v>0</v>
      </c>
    </row>
    <row r="155" spans="1:7" ht="15.6" x14ac:dyDescent="0.3">
      <c r="A155" s="144" t="s">
        <v>489</v>
      </c>
      <c r="B155" s="226" t="s">
        <v>649</v>
      </c>
      <c r="C155" s="144">
        <v>0</v>
      </c>
      <c r="D155" s="144">
        <v>0</v>
      </c>
      <c r="E155" s="144">
        <v>0</v>
      </c>
      <c r="F155" s="144">
        <v>0</v>
      </c>
      <c r="G155" s="144">
        <v>0</v>
      </c>
    </row>
    <row r="156" spans="1:7" ht="15.6" x14ac:dyDescent="0.3">
      <c r="A156" s="144" t="s">
        <v>491</v>
      </c>
      <c r="B156" s="226" t="s">
        <v>650</v>
      </c>
      <c r="C156" s="144">
        <v>0</v>
      </c>
      <c r="D156" s="144">
        <v>0</v>
      </c>
      <c r="E156" s="144">
        <v>0</v>
      </c>
      <c r="F156" s="144">
        <v>0</v>
      </c>
      <c r="G156" s="144">
        <v>0</v>
      </c>
    </row>
    <row r="157" spans="1:7" ht="15.6" x14ac:dyDescent="0.3">
      <c r="A157" s="144" t="s">
        <v>493</v>
      </c>
      <c r="B157" s="226" t="s">
        <v>651</v>
      </c>
      <c r="C157" s="144">
        <v>474.3</v>
      </c>
      <c r="D157" s="144">
        <v>0</v>
      </c>
      <c r="E157" s="144">
        <v>474.3</v>
      </c>
      <c r="F157" s="144">
        <v>0</v>
      </c>
      <c r="G157" s="144">
        <v>474.3</v>
      </c>
    </row>
    <row r="158" spans="1:7" ht="15.6" x14ac:dyDescent="0.3">
      <c r="A158" s="144" t="s">
        <v>495</v>
      </c>
      <c r="B158" s="226" t="s">
        <v>652</v>
      </c>
      <c r="C158" s="144">
        <v>0</v>
      </c>
      <c r="D158" s="144">
        <v>0</v>
      </c>
      <c r="E158" s="144">
        <v>0</v>
      </c>
      <c r="F158" s="144">
        <v>0</v>
      </c>
      <c r="G158" s="144">
        <v>0</v>
      </c>
    </row>
    <row r="159" spans="1:7" ht="15.6" x14ac:dyDescent="0.3">
      <c r="A159" s="144" t="s">
        <v>497</v>
      </c>
      <c r="B159" s="226" t="s">
        <v>498</v>
      </c>
      <c r="C159" s="144">
        <v>27280.94</v>
      </c>
      <c r="D159" s="144">
        <v>0</v>
      </c>
      <c r="E159" s="144">
        <v>27280.94</v>
      </c>
      <c r="F159" s="144">
        <v>0</v>
      </c>
      <c r="G159" s="144">
        <v>27280.94</v>
      </c>
    </row>
    <row r="160" spans="1:7" ht="15.6" x14ac:dyDescent="0.3">
      <c r="A160" s="144" t="s">
        <v>499</v>
      </c>
      <c r="B160" s="226" t="s">
        <v>709</v>
      </c>
      <c r="C160" s="144">
        <v>0</v>
      </c>
      <c r="D160" s="144">
        <v>0</v>
      </c>
      <c r="E160" s="144">
        <v>0</v>
      </c>
      <c r="F160" s="144">
        <v>0</v>
      </c>
      <c r="G160" s="144">
        <v>0</v>
      </c>
    </row>
    <row r="161" spans="1:7" ht="15.6" x14ac:dyDescent="0.3">
      <c r="A161" s="144" t="s">
        <v>501</v>
      </c>
      <c r="B161" s="226" t="s">
        <v>655</v>
      </c>
      <c r="C161" s="144">
        <v>0</v>
      </c>
      <c r="D161" s="144">
        <v>0</v>
      </c>
      <c r="E161" s="144">
        <v>0</v>
      </c>
      <c r="F161" s="144">
        <v>0</v>
      </c>
      <c r="G161" s="144">
        <v>0</v>
      </c>
    </row>
    <row r="162" spans="1:7" ht="15.6" x14ac:dyDescent="0.3">
      <c r="A162" s="144" t="s">
        <v>503</v>
      </c>
      <c r="B162" s="226" t="s">
        <v>710</v>
      </c>
      <c r="C162" s="144">
        <v>61788.58</v>
      </c>
      <c r="D162" s="144">
        <v>0</v>
      </c>
      <c r="E162" s="144">
        <v>61788.58</v>
      </c>
      <c r="F162" s="144">
        <v>0</v>
      </c>
      <c r="G162" s="144">
        <v>61788.58</v>
      </c>
    </row>
    <row r="163" spans="1:7" ht="15.6" x14ac:dyDescent="0.3">
      <c r="A163" s="144" t="s">
        <v>505</v>
      </c>
      <c r="B163" s="226" t="s">
        <v>657</v>
      </c>
      <c r="C163" s="144">
        <v>0</v>
      </c>
      <c r="D163" s="144">
        <v>0</v>
      </c>
      <c r="E163" s="144">
        <v>0</v>
      </c>
      <c r="F163" s="144">
        <v>0</v>
      </c>
      <c r="G163" s="144">
        <v>0</v>
      </c>
    </row>
    <row r="164" spans="1:7" ht="15.6" x14ac:dyDescent="0.3">
      <c r="A164" s="144" t="s">
        <v>507</v>
      </c>
      <c r="B164" s="226" t="s">
        <v>658</v>
      </c>
      <c r="C164" s="144">
        <v>1545</v>
      </c>
      <c r="D164" s="144">
        <v>0</v>
      </c>
      <c r="E164" s="144">
        <v>1545</v>
      </c>
      <c r="F164" s="144">
        <v>0</v>
      </c>
      <c r="G164" s="144">
        <v>1545</v>
      </c>
    </row>
    <row r="165" spans="1:7" ht="15.6" x14ac:dyDescent="0.3">
      <c r="A165" s="144" t="s">
        <v>270</v>
      </c>
      <c r="B165" s="226" t="s">
        <v>659</v>
      </c>
      <c r="C165" s="144">
        <v>0</v>
      </c>
      <c r="D165" s="144">
        <v>0</v>
      </c>
      <c r="E165" s="144">
        <v>0</v>
      </c>
      <c r="F165" s="144">
        <v>0</v>
      </c>
      <c r="G165" s="144">
        <v>0</v>
      </c>
    </row>
    <row r="166" spans="1:7" ht="15.6" x14ac:dyDescent="0.3">
      <c r="A166" s="144" t="s">
        <v>264</v>
      </c>
      <c r="B166" s="226" t="s">
        <v>660</v>
      </c>
      <c r="C166" s="144">
        <v>0</v>
      </c>
      <c r="D166" s="144">
        <v>0</v>
      </c>
      <c r="E166" s="144">
        <v>0</v>
      </c>
      <c r="F166" s="144">
        <v>0</v>
      </c>
      <c r="G166" s="144">
        <v>0</v>
      </c>
    </row>
    <row r="167" spans="1:7" ht="15.6" x14ac:dyDescent="0.3">
      <c r="A167" s="144" t="s">
        <v>276</v>
      </c>
      <c r="B167" s="225" t="s">
        <v>711</v>
      </c>
      <c r="C167" s="144">
        <v>0</v>
      </c>
      <c r="D167" s="144">
        <v>0</v>
      </c>
      <c r="E167" s="144">
        <v>0</v>
      </c>
      <c r="F167" s="144">
        <v>0</v>
      </c>
      <c r="G167" s="144">
        <v>0</v>
      </c>
    </row>
    <row r="168" spans="1:7" ht="15.6" x14ac:dyDescent="0.3">
      <c r="A168" s="144" t="s">
        <v>512</v>
      </c>
      <c r="B168" s="149" t="s">
        <v>712</v>
      </c>
      <c r="C168" s="144">
        <v>0</v>
      </c>
      <c r="D168" s="144">
        <v>0</v>
      </c>
      <c r="E168" s="144">
        <v>0</v>
      </c>
      <c r="F168" s="144">
        <v>0</v>
      </c>
      <c r="G168" s="144">
        <v>0</v>
      </c>
    </row>
    <row r="169" spans="1:7" ht="15.6" x14ac:dyDescent="0.3">
      <c r="A169" s="144" t="s">
        <v>515</v>
      </c>
      <c r="B169" s="225" t="s">
        <v>713</v>
      </c>
      <c r="C169" s="144">
        <v>0</v>
      </c>
      <c r="D169" s="144">
        <v>0</v>
      </c>
      <c r="E169" s="144">
        <v>0</v>
      </c>
      <c r="F169" s="144">
        <v>0</v>
      </c>
      <c r="G169" s="144">
        <v>0</v>
      </c>
    </row>
    <row r="170" spans="1:7" ht="15.6" x14ac:dyDescent="0.3">
      <c r="A170" s="147" t="s">
        <v>274</v>
      </c>
      <c r="B170" s="149" t="s">
        <v>714</v>
      </c>
      <c r="C170" s="144">
        <v>0</v>
      </c>
      <c r="D170" s="144">
        <v>0</v>
      </c>
      <c r="E170" s="144">
        <v>0</v>
      </c>
      <c r="F170" s="144">
        <v>0</v>
      </c>
      <c r="G170" s="144">
        <v>0</v>
      </c>
    </row>
    <row r="171" spans="1:7" ht="15.6" x14ac:dyDescent="0.3">
      <c r="A171" s="144" t="s">
        <v>518</v>
      </c>
      <c r="B171" s="149" t="s">
        <v>715</v>
      </c>
      <c r="C171" s="144">
        <v>0</v>
      </c>
      <c r="D171" s="144">
        <v>0</v>
      </c>
      <c r="E171" s="144">
        <v>0</v>
      </c>
      <c r="F171" s="144">
        <v>0</v>
      </c>
      <c r="G171" s="144">
        <v>0</v>
      </c>
    </row>
    <row r="172" spans="1:7" ht="15.6" x14ac:dyDescent="0.3">
      <c r="A172" s="144" t="s">
        <v>520</v>
      </c>
      <c r="B172" s="226" t="s">
        <v>716</v>
      </c>
      <c r="C172" s="144">
        <v>0</v>
      </c>
      <c r="D172" s="144">
        <v>0</v>
      </c>
      <c r="E172" s="144">
        <v>0</v>
      </c>
      <c r="F172" s="144">
        <v>0</v>
      </c>
      <c r="G172" s="144">
        <v>0</v>
      </c>
    </row>
    <row r="173" spans="1:7" ht="15.6" x14ac:dyDescent="0.3">
      <c r="A173" s="144" t="s">
        <v>522</v>
      </c>
      <c r="B173" s="226" t="s">
        <v>717</v>
      </c>
      <c r="C173" s="144">
        <v>0</v>
      </c>
      <c r="D173" s="144">
        <v>0</v>
      </c>
      <c r="E173" s="144">
        <v>0</v>
      </c>
      <c r="F173" s="144">
        <v>0</v>
      </c>
      <c r="G173" s="144">
        <v>0</v>
      </c>
    </row>
    <row r="174" spans="1:7" ht="15.6" x14ac:dyDescent="0.3">
      <c r="A174" s="144" t="s">
        <v>524</v>
      </c>
      <c r="B174" s="226" t="s">
        <v>668</v>
      </c>
      <c r="C174" s="144">
        <v>0</v>
      </c>
      <c r="D174" s="144">
        <v>0</v>
      </c>
      <c r="E174" s="144">
        <v>0</v>
      </c>
      <c r="F174" s="144">
        <v>2126.15</v>
      </c>
      <c r="G174" s="144">
        <v>2126.15</v>
      </c>
    </row>
    <row r="175" spans="1:7" ht="15.6" x14ac:dyDescent="0.3">
      <c r="A175" s="144" t="s">
        <v>526</v>
      </c>
      <c r="B175" s="224" t="s">
        <v>669</v>
      </c>
      <c r="C175" s="144">
        <v>0</v>
      </c>
      <c r="D175" s="144">
        <v>0</v>
      </c>
      <c r="E175" s="144">
        <v>0</v>
      </c>
      <c r="F175" s="144">
        <v>0</v>
      </c>
      <c r="G175" s="144">
        <v>0</v>
      </c>
    </row>
    <row r="176" spans="1:7" ht="15.6" x14ac:dyDescent="0.3">
      <c r="A176" s="144" t="s">
        <v>528</v>
      </c>
      <c r="B176" s="224" t="s">
        <v>670</v>
      </c>
      <c r="C176" s="144">
        <v>0</v>
      </c>
      <c r="D176" s="144">
        <v>0</v>
      </c>
      <c r="E176" s="144">
        <v>0</v>
      </c>
      <c r="F176" s="144">
        <v>0</v>
      </c>
      <c r="G176" s="144">
        <v>0</v>
      </c>
    </row>
    <row r="177" spans="1:7" ht="15.6" x14ac:dyDescent="0.3">
      <c r="A177" s="144" t="s">
        <v>530</v>
      </c>
      <c r="B177" s="226" t="s">
        <v>718</v>
      </c>
      <c r="C177" s="144">
        <v>220.97</v>
      </c>
      <c r="D177" s="144">
        <v>0</v>
      </c>
      <c r="E177" s="144">
        <v>220.97</v>
      </c>
      <c r="F177" s="144">
        <v>0</v>
      </c>
      <c r="G177" s="144">
        <v>220.97</v>
      </c>
    </row>
    <row r="178" spans="1:7" ht="15.6" x14ac:dyDescent="0.3">
      <c r="A178" s="144" t="s">
        <v>672</v>
      </c>
      <c r="B178" s="226">
        <v>6825</v>
      </c>
      <c r="C178" s="144">
        <v>188.51999999999998</v>
      </c>
      <c r="D178" s="144">
        <v>0</v>
      </c>
      <c r="E178" s="144">
        <v>188.51999999999998</v>
      </c>
      <c r="F178" s="144">
        <v>0</v>
      </c>
      <c r="G178" s="144">
        <v>188.51999999999998</v>
      </c>
    </row>
    <row r="179" spans="1:7" ht="15.6" x14ac:dyDescent="0.3">
      <c r="A179" s="144" t="s">
        <v>535</v>
      </c>
      <c r="B179" s="226" t="s">
        <v>673</v>
      </c>
      <c r="C179" s="144">
        <v>161.19999999999999</v>
      </c>
      <c r="D179" s="144">
        <v>0</v>
      </c>
      <c r="E179" s="144">
        <v>161.19999999999999</v>
      </c>
      <c r="F179" s="144">
        <v>0</v>
      </c>
      <c r="G179" s="144">
        <v>161.19999999999999</v>
      </c>
    </row>
    <row r="180" spans="1:7" ht="15.6" x14ac:dyDescent="0.3">
      <c r="A180" s="144" t="s">
        <v>347</v>
      </c>
      <c r="B180" s="226" t="s">
        <v>674</v>
      </c>
      <c r="C180" s="144">
        <v>0</v>
      </c>
      <c r="D180" s="144">
        <v>0</v>
      </c>
      <c r="E180" s="144">
        <v>0</v>
      </c>
      <c r="F180" s="144">
        <v>0</v>
      </c>
      <c r="G180" s="144">
        <v>0</v>
      </c>
    </row>
    <row r="181" spans="1:7" ht="15.6" x14ac:dyDescent="0.3">
      <c r="A181" s="144" t="s">
        <v>538</v>
      </c>
      <c r="B181" s="226" t="s">
        <v>675</v>
      </c>
      <c r="C181" s="144">
        <v>945.57999999999993</v>
      </c>
      <c r="D181" s="144">
        <v>0</v>
      </c>
      <c r="E181" s="144">
        <v>945.57999999999993</v>
      </c>
      <c r="F181" s="144">
        <v>0</v>
      </c>
      <c r="G181" s="144">
        <v>945.57999999999993</v>
      </c>
    </row>
    <row r="182" spans="1:7" ht="15.6" x14ac:dyDescent="0.3">
      <c r="A182" s="144" t="s">
        <v>538</v>
      </c>
      <c r="B182" s="226" t="s">
        <v>719</v>
      </c>
      <c r="C182" s="144">
        <v>0</v>
      </c>
      <c r="D182" s="144">
        <v>0</v>
      </c>
      <c r="E182" s="144">
        <v>0</v>
      </c>
      <c r="F182" s="144">
        <v>0</v>
      </c>
      <c r="G182" s="144">
        <v>0</v>
      </c>
    </row>
    <row r="183" spans="1:7" ht="15.6" x14ac:dyDescent="0.3">
      <c r="A183" s="144" t="s">
        <v>541</v>
      </c>
      <c r="B183" s="149" t="s">
        <v>677</v>
      </c>
      <c r="C183" s="144">
        <v>0</v>
      </c>
      <c r="D183" s="144">
        <v>0</v>
      </c>
      <c r="E183" s="144">
        <v>0</v>
      </c>
      <c r="F183" s="144">
        <v>0</v>
      </c>
      <c r="G183" s="144">
        <v>0</v>
      </c>
    </row>
    <row r="184" spans="1:7" ht="15.6" x14ac:dyDescent="0.3">
      <c r="A184" s="144" t="s">
        <v>541</v>
      </c>
      <c r="B184" s="149" t="s">
        <v>720</v>
      </c>
      <c r="C184" s="144">
        <v>0</v>
      </c>
      <c r="D184" s="144">
        <v>0</v>
      </c>
      <c r="E184" s="144">
        <v>0</v>
      </c>
      <c r="F184" s="144">
        <v>0</v>
      </c>
      <c r="G184" s="144">
        <v>0</v>
      </c>
    </row>
    <row r="185" spans="1:7" ht="15.6" x14ac:dyDescent="0.3">
      <c r="A185" s="144" t="s">
        <v>544</v>
      </c>
      <c r="B185" s="224" t="s">
        <v>721</v>
      </c>
      <c r="C185" s="144">
        <v>109.51</v>
      </c>
      <c r="D185" s="144">
        <v>0</v>
      </c>
      <c r="E185" s="144">
        <v>109.51</v>
      </c>
      <c r="F185" s="144">
        <v>0</v>
      </c>
      <c r="G185" s="144">
        <v>109.51</v>
      </c>
    </row>
    <row r="186" spans="1:7" ht="15.6" x14ac:dyDescent="0.3">
      <c r="A186" s="144" t="s">
        <v>548</v>
      </c>
      <c r="B186" s="226" t="s">
        <v>722</v>
      </c>
      <c r="C186" s="144">
        <v>0</v>
      </c>
      <c r="D186" s="144">
        <v>0</v>
      </c>
      <c r="E186" s="144">
        <v>0</v>
      </c>
      <c r="F186" s="144">
        <v>0</v>
      </c>
      <c r="G186" s="144">
        <v>0</v>
      </c>
    </row>
    <row r="187" spans="1:7" ht="15.6" x14ac:dyDescent="0.3">
      <c r="A187" s="144" t="s">
        <v>553</v>
      </c>
      <c r="B187" s="226" t="s">
        <v>682</v>
      </c>
      <c r="C187" s="144">
        <v>0</v>
      </c>
      <c r="D187" s="144">
        <v>0</v>
      </c>
      <c r="E187" s="144">
        <v>0</v>
      </c>
      <c r="F187" s="144">
        <v>0</v>
      </c>
      <c r="G187" s="144">
        <v>0</v>
      </c>
    </row>
    <row r="188" spans="1:7" ht="15.6" x14ac:dyDescent="0.3">
      <c r="A188" s="144" t="s">
        <v>555</v>
      </c>
      <c r="B188" s="149" t="s">
        <v>723</v>
      </c>
      <c r="C188" s="144">
        <v>0</v>
      </c>
      <c r="D188" s="144">
        <v>0</v>
      </c>
      <c r="E188" s="144">
        <v>0</v>
      </c>
      <c r="F188" s="144">
        <v>0</v>
      </c>
      <c r="G188" s="144">
        <v>0</v>
      </c>
    </row>
    <row r="189" spans="1:7" ht="15.6" x14ac:dyDescent="0.3">
      <c r="A189" s="144" t="s">
        <v>557</v>
      </c>
      <c r="B189" s="149" t="s">
        <v>684</v>
      </c>
      <c r="C189" s="144">
        <v>0</v>
      </c>
      <c r="D189" s="144">
        <v>0</v>
      </c>
      <c r="E189" s="144">
        <v>0</v>
      </c>
      <c r="F189" s="144">
        <v>0</v>
      </c>
      <c r="G189" s="144">
        <v>0</v>
      </c>
    </row>
    <row r="190" spans="1:7" ht="15.6" x14ac:dyDescent="0.3">
      <c r="A190" s="144" t="s">
        <v>559</v>
      </c>
      <c r="B190" s="149" t="s">
        <v>685</v>
      </c>
      <c r="C190" s="144">
        <v>0</v>
      </c>
      <c r="D190" s="144">
        <v>0</v>
      </c>
      <c r="E190" s="144">
        <v>0</v>
      </c>
      <c r="F190" s="144">
        <v>0</v>
      </c>
      <c r="G190" s="144">
        <v>0</v>
      </c>
    </row>
    <row r="191" spans="1:7" ht="15.6" x14ac:dyDescent="0.3">
      <c r="A191" s="144" t="s">
        <v>561</v>
      </c>
      <c r="B191" s="149" t="s">
        <v>724</v>
      </c>
      <c r="C191" s="144">
        <v>0</v>
      </c>
      <c r="D191" s="144">
        <v>0</v>
      </c>
      <c r="E191" s="144">
        <v>0</v>
      </c>
      <c r="F191" s="144">
        <v>0</v>
      </c>
      <c r="G191" s="144">
        <v>0</v>
      </c>
    </row>
    <row r="192" spans="1:7" ht="15.6" x14ac:dyDescent="0.3">
      <c r="A192" s="144" t="s">
        <v>563</v>
      </c>
      <c r="B192" s="149" t="s">
        <v>725</v>
      </c>
      <c r="C192" s="144">
        <v>0</v>
      </c>
      <c r="D192" s="144">
        <v>0</v>
      </c>
      <c r="E192" s="144">
        <v>0</v>
      </c>
      <c r="F192" s="144">
        <v>0</v>
      </c>
      <c r="G192" s="144">
        <v>0</v>
      </c>
    </row>
    <row r="193" spans="1:7" ht="15.6" x14ac:dyDescent="0.3">
      <c r="A193" s="144" t="s">
        <v>566</v>
      </c>
      <c r="B193" s="149" t="s">
        <v>726</v>
      </c>
      <c r="C193" s="144">
        <v>0</v>
      </c>
      <c r="D193" s="144">
        <v>0</v>
      </c>
      <c r="E193" s="144">
        <v>0</v>
      </c>
      <c r="F193" s="144">
        <v>0</v>
      </c>
      <c r="G193" s="144">
        <v>0</v>
      </c>
    </row>
    <row r="194" spans="1:7" ht="15.6" x14ac:dyDescent="0.3">
      <c r="A194" s="144" t="s">
        <v>566</v>
      </c>
      <c r="B194" s="149" t="s">
        <v>727</v>
      </c>
      <c r="C194" s="144">
        <v>6363673.9900000002</v>
      </c>
      <c r="D194" s="144">
        <v>226440.62999999989</v>
      </c>
      <c r="E194" s="144">
        <v>6590114.6200000001</v>
      </c>
      <c r="F194" s="144">
        <v>0</v>
      </c>
      <c r="G194" s="144">
        <v>6590114.6200000001</v>
      </c>
    </row>
    <row r="195" spans="1:7" ht="15.6" x14ac:dyDescent="0.3">
      <c r="A195" s="144" t="s">
        <v>567</v>
      </c>
      <c r="B195" s="225" t="s">
        <v>587</v>
      </c>
      <c r="C195" s="144">
        <v>0</v>
      </c>
      <c r="D195" s="144">
        <v>0</v>
      </c>
      <c r="E195" s="144">
        <v>0</v>
      </c>
      <c r="F195" s="144">
        <v>0</v>
      </c>
      <c r="G195" s="144">
        <v>0</v>
      </c>
    </row>
    <row r="196" spans="1:7" ht="15.6" x14ac:dyDescent="0.3">
      <c r="A196" s="144" t="s">
        <v>569</v>
      </c>
      <c r="B196" s="225" t="s">
        <v>570</v>
      </c>
      <c r="C196" s="144"/>
      <c r="D196" s="144">
        <v>0</v>
      </c>
      <c r="E196" s="144">
        <v>0</v>
      </c>
      <c r="F196" s="144">
        <v>0</v>
      </c>
      <c r="G196" s="144">
        <v>0</v>
      </c>
    </row>
    <row r="197" spans="1:7" ht="15.6" x14ac:dyDescent="0.3">
      <c r="A197" s="144" t="s">
        <v>571</v>
      </c>
      <c r="B197" s="144"/>
      <c r="C197" s="144"/>
      <c r="D197" s="144">
        <v>0</v>
      </c>
      <c r="E197" s="144">
        <v>0</v>
      </c>
      <c r="F197" s="144">
        <v>0</v>
      </c>
      <c r="G197" s="144">
        <v>0</v>
      </c>
    </row>
    <row r="198" spans="1:7" ht="15.6" x14ac:dyDescent="0.3">
      <c r="A198" s="144" t="s">
        <v>572</v>
      </c>
      <c r="B198" s="144"/>
      <c r="C198" s="144"/>
      <c r="D198" s="144">
        <v>0</v>
      </c>
      <c r="E198" s="144">
        <v>0</v>
      </c>
      <c r="F198" s="144">
        <v>0</v>
      </c>
      <c r="G198" s="144">
        <v>0</v>
      </c>
    </row>
    <row r="199" spans="1:7" ht="15.6" x14ac:dyDescent="0.3">
      <c r="A199" s="144" t="s">
        <v>728</v>
      </c>
      <c r="B199" s="225" t="s">
        <v>729</v>
      </c>
      <c r="C199" s="144"/>
      <c r="D199" s="144">
        <v>0</v>
      </c>
      <c r="E199" s="144">
        <v>0</v>
      </c>
      <c r="F199" s="144">
        <v>0</v>
      </c>
      <c r="G199" s="144">
        <v>0</v>
      </c>
    </row>
    <row r="200" spans="1:7" ht="15.6" x14ac:dyDescent="0.3">
      <c r="A200" s="144" t="s">
        <v>574</v>
      </c>
      <c r="B200" s="144"/>
      <c r="C200" s="144"/>
      <c r="D200" s="144">
        <v>0</v>
      </c>
      <c r="E200" s="144">
        <v>0</v>
      </c>
      <c r="F200" s="144">
        <v>0</v>
      </c>
      <c r="G200" s="144">
        <v>0</v>
      </c>
    </row>
    <row r="201" spans="1:7" ht="15.6" x14ac:dyDescent="0.3">
      <c r="A201" s="144" t="s">
        <v>575</v>
      </c>
      <c r="B201" s="225" t="s">
        <v>576</v>
      </c>
      <c r="C201" s="144"/>
      <c r="D201" s="144">
        <v>0</v>
      </c>
      <c r="E201" s="144">
        <v>0</v>
      </c>
      <c r="F201" s="144">
        <v>0</v>
      </c>
      <c r="G201" s="144">
        <v>0</v>
      </c>
    </row>
    <row r="202" spans="1:7" ht="15.6" x14ac:dyDescent="0.3">
      <c r="A202" s="144"/>
      <c r="B202" s="158"/>
      <c r="C202" s="148" t="s">
        <v>577</v>
      </c>
      <c r="D202" s="148" t="s">
        <v>577</v>
      </c>
      <c r="E202" s="148" t="s">
        <v>577</v>
      </c>
      <c r="F202" s="148" t="s">
        <v>577</v>
      </c>
      <c r="G202" s="148" t="s">
        <v>577</v>
      </c>
    </row>
    <row r="203" spans="1:7" ht="15.6" x14ac:dyDescent="0.3">
      <c r="A203" s="144" t="s">
        <v>578</v>
      </c>
      <c r="B203" s="158"/>
      <c r="C203" s="144">
        <v>6644224.8700000001</v>
      </c>
      <c r="D203" s="144">
        <v>226440.62999999989</v>
      </c>
      <c r="E203" s="144">
        <v>6870665.5</v>
      </c>
      <c r="F203" s="144">
        <v>2126.15</v>
      </c>
      <c r="G203" s="144">
        <v>6872791.6500000004</v>
      </c>
    </row>
    <row r="204" spans="1:7" ht="15.6" x14ac:dyDescent="0.3">
      <c r="A204" s="144"/>
      <c r="B204" s="144"/>
      <c r="C204" s="148" t="s">
        <v>397</v>
      </c>
      <c r="D204" s="148" t="s">
        <v>397</v>
      </c>
      <c r="E204" s="148" t="s">
        <v>397</v>
      </c>
      <c r="F204" s="148" t="s">
        <v>397</v>
      </c>
      <c r="G204" s="148" t="s">
        <v>397</v>
      </c>
    </row>
    <row r="205" spans="1:7" ht="15.6" x14ac:dyDescent="0.3">
      <c r="A205" s="144"/>
      <c r="B205" s="144"/>
      <c r="C205" s="144"/>
      <c r="D205" s="144"/>
      <c r="E205" s="144"/>
      <c r="F205" s="144"/>
      <c r="G205" s="144">
        <v>0</v>
      </c>
    </row>
    <row r="206" spans="1:7" ht="15.6" x14ac:dyDescent="0.3">
      <c r="A206" s="144"/>
      <c r="B206" s="144"/>
      <c r="C206" s="144"/>
      <c r="D206" s="144"/>
      <c r="E206" s="144"/>
      <c r="F206" s="144"/>
      <c r="G206" s="144"/>
    </row>
    <row r="207" spans="1:7" ht="15.6" x14ac:dyDescent="0.3">
      <c r="A207" s="144"/>
      <c r="B207" s="144"/>
      <c r="C207" s="144"/>
      <c r="D207" s="144"/>
      <c r="E207" s="144"/>
      <c r="F207" s="144"/>
      <c r="G207" s="144"/>
    </row>
    <row r="208" spans="1:7" ht="15.6" x14ac:dyDescent="0.3">
      <c r="A208" s="144"/>
      <c r="B208" s="144"/>
      <c r="C208" s="144"/>
      <c r="D208" s="144"/>
      <c r="E208" s="144"/>
      <c r="F208" s="144"/>
      <c r="G208" s="144"/>
    </row>
    <row r="209" spans="1:7" ht="15.6" x14ac:dyDescent="0.3">
      <c r="A209" s="144"/>
      <c r="B209" s="144"/>
      <c r="C209" s="144"/>
      <c r="D209" s="144"/>
      <c r="E209" s="144"/>
      <c r="F209" s="144"/>
      <c r="G209" s="144"/>
    </row>
    <row r="210" spans="1:7" ht="15.6" x14ac:dyDescent="0.3">
      <c r="A210" s="144"/>
      <c r="B210" s="144"/>
      <c r="C210" s="144"/>
      <c r="D210" s="144"/>
      <c r="E210" s="144"/>
      <c r="F210" s="144"/>
      <c r="G210" s="144"/>
    </row>
    <row r="211" spans="1:7" ht="15.6" x14ac:dyDescent="0.3">
      <c r="A211" s="144"/>
      <c r="B211" s="144"/>
      <c r="C211" s="144"/>
      <c r="D211" s="144"/>
      <c r="E211" s="144"/>
      <c r="F211" s="144"/>
      <c r="G211" s="144"/>
    </row>
    <row r="212" spans="1:7" ht="15.6" x14ac:dyDescent="0.3">
      <c r="A212" s="144"/>
      <c r="B212" s="144"/>
      <c r="C212" s="144"/>
      <c r="D212" s="144"/>
      <c r="E212" s="144"/>
      <c r="F212" s="144"/>
      <c r="G212" s="144"/>
    </row>
    <row r="213" spans="1:7" ht="15.6" x14ac:dyDescent="0.3">
      <c r="A213" s="144"/>
      <c r="B213" s="144"/>
      <c r="C213" s="144"/>
      <c r="D213" s="144"/>
      <c r="E213" s="144"/>
      <c r="F213" s="144"/>
      <c r="G213" s="144"/>
    </row>
    <row r="214" spans="1:7" ht="15.6" x14ac:dyDescent="0.3">
      <c r="A214" s="144"/>
      <c r="B214" s="144"/>
      <c r="C214" s="144"/>
      <c r="D214" s="144"/>
      <c r="E214" s="144"/>
      <c r="F214" s="144"/>
      <c r="G214" s="144"/>
    </row>
    <row r="215" spans="1:7" ht="15.6" x14ac:dyDescent="0.3">
      <c r="A215" s="144"/>
      <c r="B215" s="144"/>
      <c r="C215" s="144" t="s">
        <v>394</v>
      </c>
      <c r="D215" s="144"/>
      <c r="E215" s="144"/>
      <c r="F215" s="144"/>
      <c r="G215" s="144"/>
    </row>
    <row r="216" spans="1:7" ht="15.6" x14ac:dyDescent="0.3">
      <c r="A216" s="144"/>
      <c r="B216" s="144"/>
      <c r="C216" s="144" t="s">
        <v>582</v>
      </c>
      <c r="D216" s="144"/>
      <c r="E216" s="144"/>
      <c r="F216" s="144"/>
      <c r="G216" s="144"/>
    </row>
    <row r="217" spans="1:7" ht="15.6" x14ac:dyDescent="0.3">
      <c r="A217" s="144" t="s">
        <v>586</v>
      </c>
      <c r="B217" s="144"/>
      <c r="C217" s="149" t="s">
        <v>691</v>
      </c>
      <c r="D217" s="144"/>
      <c r="E217" s="144"/>
      <c r="F217" s="144"/>
      <c r="G217" s="144"/>
    </row>
    <row r="218" spans="1:7" ht="15.6" x14ac:dyDescent="0.3">
      <c r="A218" s="148" t="s">
        <v>397</v>
      </c>
      <c r="B218" s="156" t="s">
        <v>397</v>
      </c>
      <c r="C218" s="156" t="s">
        <v>397</v>
      </c>
      <c r="D218" s="156" t="s">
        <v>397</v>
      </c>
      <c r="E218" s="156" t="s">
        <v>397</v>
      </c>
      <c r="F218" s="156" t="s">
        <v>397</v>
      </c>
      <c r="G218" s="156" t="s">
        <v>397</v>
      </c>
    </row>
    <row r="219" spans="1:7" ht="15.6" x14ac:dyDescent="0.3">
      <c r="A219" s="144" t="s">
        <v>398</v>
      </c>
      <c r="B219" s="158"/>
      <c r="C219" s="146" t="s">
        <v>185</v>
      </c>
      <c r="D219" s="146" t="s">
        <v>185</v>
      </c>
      <c r="E219" s="146" t="s">
        <v>399</v>
      </c>
      <c r="F219" s="146" t="s">
        <v>185</v>
      </c>
      <c r="G219" s="146" t="s">
        <v>400</v>
      </c>
    </row>
    <row r="220" spans="1:7" ht="15.6" x14ac:dyDescent="0.3">
      <c r="A220" s="144"/>
      <c r="B220" s="158"/>
      <c r="C220" s="146" t="s">
        <v>401</v>
      </c>
      <c r="D220" s="146" t="s">
        <v>402</v>
      </c>
      <c r="E220" s="146" t="s">
        <v>402</v>
      </c>
      <c r="F220" s="146" t="s">
        <v>403</v>
      </c>
      <c r="G220" s="146" t="s">
        <v>404</v>
      </c>
    </row>
    <row r="221" spans="1:7" ht="15.6" x14ac:dyDescent="0.3">
      <c r="A221" s="144"/>
      <c r="B221" s="158"/>
      <c r="C221" s="146" t="s">
        <v>405</v>
      </c>
      <c r="D221" s="146" t="s">
        <v>406</v>
      </c>
      <c r="E221" s="144"/>
      <c r="F221" s="146" t="s">
        <v>406</v>
      </c>
      <c r="G221" s="146" t="s">
        <v>583</v>
      </c>
    </row>
    <row r="222" spans="1:7" ht="15.6" x14ac:dyDescent="0.3">
      <c r="A222" s="148" t="s">
        <v>397</v>
      </c>
      <c r="B222" s="156" t="s">
        <v>397</v>
      </c>
      <c r="C222" s="156" t="s">
        <v>397</v>
      </c>
      <c r="D222" s="156" t="s">
        <v>397</v>
      </c>
      <c r="E222" s="156" t="s">
        <v>397</v>
      </c>
      <c r="F222" s="156" t="s">
        <v>397</v>
      </c>
      <c r="G222" s="156" t="s">
        <v>397</v>
      </c>
    </row>
    <row r="223" spans="1:7" ht="15.6" x14ac:dyDescent="0.3">
      <c r="A223" s="144" t="s">
        <v>408</v>
      </c>
      <c r="B223" s="224" t="s">
        <v>409</v>
      </c>
      <c r="C223" s="144"/>
      <c r="D223" s="144">
        <v>0</v>
      </c>
      <c r="E223" s="144">
        <v>0</v>
      </c>
      <c r="F223" s="144">
        <v>0</v>
      </c>
      <c r="G223" s="144">
        <v>0</v>
      </c>
    </row>
    <row r="224" spans="1:7" ht="15.6" x14ac:dyDescent="0.3">
      <c r="A224" s="144" t="s">
        <v>410</v>
      </c>
      <c r="B224" s="226" t="s">
        <v>612</v>
      </c>
      <c r="C224" s="144">
        <v>0</v>
      </c>
      <c r="D224" s="144">
        <v>0</v>
      </c>
      <c r="E224" s="144">
        <v>0</v>
      </c>
      <c r="F224" s="144">
        <v>0</v>
      </c>
      <c r="G224" s="144">
        <v>0</v>
      </c>
    </row>
    <row r="225" spans="1:7" ht="15.6" x14ac:dyDescent="0.3">
      <c r="A225" s="144" t="s">
        <v>413</v>
      </c>
      <c r="B225" s="226" t="s">
        <v>613</v>
      </c>
      <c r="C225" s="144">
        <v>0</v>
      </c>
      <c r="D225" s="144">
        <v>0</v>
      </c>
      <c r="E225" s="144">
        <v>0</v>
      </c>
      <c r="F225" s="144">
        <v>0</v>
      </c>
      <c r="G225" s="144">
        <v>0</v>
      </c>
    </row>
    <row r="226" spans="1:7" ht="15.6" x14ac:dyDescent="0.3">
      <c r="A226" s="144" t="s">
        <v>415</v>
      </c>
      <c r="B226" s="226" t="s">
        <v>614</v>
      </c>
      <c r="C226" s="144">
        <v>0</v>
      </c>
      <c r="D226" s="144">
        <v>0</v>
      </c>
      <c r="E226" s="144">
        <v>0</v>
      </c>
      <c r="F226" s="144">
        <v>0</v>
      </c>
      <c r="G226" s="144">
        <v>0</v>
      </c>
    </row>
    <row r="227" spans="1:7" ht="15.6" x14ac:dyDescent="0.3">
      <c r="A227" s="144" t="s">
        <v>417</v>
      </c>
      <c r="B227" s="149" t="s">
        <v>615</v>
      </c>
      <c r="C227" s="144">
        <v>0</v>
      </c>
      <c r="D227" s="144">
        <v>0</v>
      </c>
      <c r="E227" s="144">
        <v>0</v>
      </c>
      <c r="F227" s="144">
        <v>0</v>
      </c>
      <c r="G227" s="144">
        <v>0</v>
      </c>
    </row>
    <row r="228" spans="1:7" ht="15.6" x14ac:dyDescent="0.3">
      <c r="A228" s="144" t="s">
        <v>419</v>
      </c>
      <c r="B228" s="226" t="s">
        <v>616</v>
      </c>
      <c r="C228" s="144">
        <v>0</v>
      </c>
      <c r="D228" s="144">
        <v>0</v>
      </c>
      <c r="E228" s="144">
        <v>0</v>
      </c>
      <c r="F228" s="144">
        <v>0</v>
      </c>
      <c r="G228" s="144">
        <v>0</v>
      </c>
    </row>
    <row r="229" spans="1:7" ht="15.6" x14ac:dyDescent="0.3">
      <c r="A229" s="144" t="s">
        <v>421</v>
      </c>
      <c r="B229" s="149" t="s">
        <v>617</v>
      </c>
      <c r="C229" s="144">
        <v>0</v>
      </c>
      <c r="D229" s="144">
        <v>0</v>
      </c>
      <c r="E229" s="144">
        <v>0</v>
      </c>
      <c r="F229" s="144">
        <v>0</v>
      </c>
      <c r="G229" s="144">
        <v>0</v>
      </c>
    </row>
    <row r="230" spans="1:7" ht="15.6" x14ac:dyDescent="0.3">
      <c r="A230" s="144" t="s">
        <v>423</v>
      </c>
      <c r="B230" s="149" t="s">
        <v>618</v>
      </c>
      <c r="C230" s="144">
        <v>0</v>
      </c>
      <c r="D230" s="144">
        <v>0</v>
      </c>
      <c r="E230" s="144">
        <v>0</v>
      </c>
      <c r="F230" s="144">
        <v>0</v>
      </c>
      <c r="G230" s="144">
        <v>0</v>
      </c>
    </row>
    <row r="231" spans="1:7" ht="15.6" x14ac:dyDescent="0.3">
      <c r="A231" s="144" t="s">
        <v>605</v>
      </c>
      <c r="B231" s="227" t="s">
        <v>619</v>
      </c>
      <c r="C231" s="144">
        <v>0</v>
      </c>
      <c r="D231" s="144">
        <v>0</v>
      </c>
      <c r="E231" s="144">
        <v>0</v>
      </c>
      <c r="F231" s="144">
        <v>0</v>
      </c>
      <c r="G231" s="144">
        <v>0</v>
      </c>
    </row>
    <row r="232" spans="1:7" ht="15.6" x14ac:dyDescent="0.3">
      <c r="A232" s="144" t="s">
        <v>429</v>
      </c>
      <c r="B232" s="226" t="s">
        <v>620</v>
      </c>
      <c r="C232" s="144">
        <v>746.51</v>
      </c>
      <c r="D232" s="144">
        <v>0</v>
      </c>
      <c r="E232" s="144">
        <v>746.51</v>
      </c>
      <c r="F232" s="144">
        <v>0</v>
      </c>
      <c r="G232" s="144">
        <v>746.51</v>
      </c>
    </row>
    <row r="233" spans="1:7" ht="15.6" x14ac:dyDescent="0.3">
      <c r="A233" s="144" t="s">
        <v>432</v>
      </c>
      <c r="B233" s="226" t="s">
        <v>621</v>
      </c>
      <c r="C233" s="144">
        <v>0</v>
      </c>
      <c r="D233" s="144">
        <v>0</v>
      </c>
      <c r="E233" s="144">
        <v>0</v>
      </c>
      <c r="F233" s="144">
        <v>0</v>
      </c>
      <c r="G233" s="144">
        <v>0</v>
      </c>
    </row>
    <row r="234" spans="1:7" ht="15.6" x14ac:dyDescent="0.3">
      <c r="A234" s="144" t="s">
        <v>692</v>
      </c>
      <c r="B234" s="226" t="s">
        <v>622</v>
      </c>
      <c r="C234" s="144">
        <v>25820</v>
      </c>
      <c r="D234" s="144">
        <v>0</v>
      </c>
      <c r="E234" s="144">
        <v>25820</v>
      </c>
      <c r="F234" s="144">
        <v>0</v>
      </c>
      <c r="G234" s="144">
        <v>25820</v>
      </c>
    </row>
    <row r="235" spans="1:7" ht="15.6" x14ac:dyDescent="0.3">
      <c r="A235" s="144" t="s">
        <v>284</v>
      </c>
      <c r="B235" s="149" t="s">
        <v>693</v>
      </c>
      <c r="C235" s="144">
        <v>0</v>
      </c>
      <c r="D235" s="144">
        <v>0</v>
      </c>
      <c r="E235" s="144">
        <v>0</v>
      </c>
      <c r="F235" s="144">
        <v>0</v>
      </c>
      <c r="G235" s="144">
        <v>0</v>
      </c>
    </row>
    <row r="236" spans="1:7" ht="15.6" x14ac:dyDescent="0.3">
      <c r="A236" s="147" t="s">
        <v>436</v>
      </c>
      <c r="B236" s="149" t="s">
        <v>624</v>
      </c>
      <c r="C236" s="144">
        <v>0</v>
      </c>
      <c r="D236" s="144">
        <v>0</v>
      </c>
      <c r="E236" s="144">
        <v>0</v>
      </c>
      <c r="F236" s="144">
        <v>0</v>
      </c>
      <c r="G236" s="144">
        <v>0</v>
      </c>
    </row>
    <row r="237" spans="1:7" ht="15.6" x14ac:dyDescent="0.3">
      <c r="A237" s="147" t="s">
        <v>438</v>
      </c>
      <c r="B237" s="149" t="s">
        <v>694</v>
      </c>
      <c r="C237" s="144">
        <v>0</v>
      </c>
      <c r="D237" s="144">
        <v>0</v>
      </c>
      <c r="E237" s="144">
        <v>0</v>
      </c>
      <c r="F237" s="144">
        <v>0</v>
      </c>
      <c r="G237" s="144">
        <v>0</v>
      </c>
    </row>
    <row r="238" spans="1:7" ht="15.6" x14ac:dyDescent="0.3">
      <c r="A238" s="144" t="s">
        <v>440</v>
      </c>
      <c r="B238" s="149" t="s">
        <v>625</v>
      </c>
      <c r="C238" s="144">
        <v>0</v>
      </c>
      <c r="D238" s="144">
        <v>0</v>
      </c>
      <c r="E238" s="144">
        <v>0</v>
      </c>
      <c r="F238" s="144">
        <v>0</v>
      </c>
      <c r="G238" s="144">
        <v>0</v>
      </c>
    </row>
    <row r="239" spans="1:7" ht="15.6" x14ac:dyDescent="0.3">
      <c r="A239" s="144" t="s">
        <v>442</v>
      </c>
      <c r="B239" s="149" t="s">
        <v>626</v>
      </c>
      <c r="C239" s="144">
        <v>0</v>
      </c>
      <c r="D239" s="144">
        <v>0</v>
      </c>
      <c r="E239" s="144">
        <v>0</v>
      </c>
      <c r="F239" s="144">
        <v>0</v>
      </c>
      <c r="G239" s="144">
        <v>0</v>
      </c>
    </row>
    <row r="240" spans="1:7" ht="15.6" x14ac:dyDescent="0.3">
      <c r="A240" s="144" t="s">
        <v>444</v>
      </c>
      <c r="B240" s="149" t="s">
        <v>695</v>
      </c>
      <c r="C240" s="144">
        <v>0</v>
      </c>
      <c r="D240" s="144">
        <v>0</v>
      </c>
      <c r="E240" s="144">
        <v>0</v>
      </c>
      <c r="F240" s="144">
        <v>0</v>
      </c>
      <c r="G240" s="144">
        <v>0</v>
      </c>
    </row>
    <row r="241" spans="1:7" ht="15.6" x14ac:dyDescent="0.3">
      <c r="A241" s="144" t="s">
        <v>446</v>
      </c>
      <c r="B241" s="149" t="s">
        <v>696</v>
      </c>
      <c r="C241" s="144">
        <v>0</v>
      </c>
      <c r="D241" s="144">
        <v>0</v>
      </c>
      <c r="E241" s="144">
        <v>0</v>
      </c>
      <c r="F241" s="144">
        <v>0</v>
      </c>
      <c r="G241" s="144">
        <v>0</v>
      </c>
    </row>
    <row r="242" spans="1:7" ht="15.6" x14ac:dyDescent="0.3">
      <c r="A242" s="144" t="s">
        <v>448</v>
      </c>
      <c r="B242" s="149" t="s">
        <v>697</v>
      </c>
      <c r="C242" s="144">
        <v>383.07</v>
      </c>
      <c r="D242" s="144">
        <v>0</v>
      </c>
      <c r="E242" s="144">
        <v>383.07</v>
      </c>
      <c r="F242" s="144">
        <v>0</v>
      </c>
      <c r="G242" s="144">
        <v>383.07</v>
      </c>
    </row>
    <row r="243" spans="1:7" ht="15.6" x14ac:dyDescent="0.3">
      <c r="A243" s="144" t="s">
        <v>450</v>
      </c>
      <c r="B243" s="226" t="s">
        <v>698</v>
      </c>
      <c r="C243" s="144">
        <v>0</v>
      </c>
      <c r="D243" s="144">
        <v>0</v>
      </c>
      <c r="E243" s="144">
        <v>0</v>
      </c>
      <c r="F243" s="144">
        <v>0</v>
      </c>
      <c r="G243" s="144">
        <v>0</v>
      </c>
    </row>
    <row r="244" spans="1:7" ht="15.6" x14ac:dyDescent="0.3">
      <c r="A244" s="144" t="s">
        <v>452</v>
      </c>
      <c r="B244" s="226" t="s">
        <v>631</v>
      </c>
      <c r="C244" s="144">
        <v>0</v>
      </c>
      <c r="D244" s="144">
        <v>0</v>
      </c>
      <c r="E244" s="144">
        <v>0</v>
      </c>
      <c r="F244" s="144">
        <v>0</v>
      </c>
      <c r="G244" s="144">
        <v>0</v>
      </c>
    </row>
    <row r="245" spans="1:7" ht="15.6" x14ac:dyDescent="0.3">
      <c r="A245" s="144" t="s">
        <v>454</v>
      </c>
      <c r="B245" s="149" t="s">
        <v>699</v>
      </c>
      <c r="C245" s="144">
        <v>0</v>
      </c>
      <c r="D245" s="144">
        <v>0</v>
      </c>
      <c r="E245" s="144">
        <v>0</v>
      </c>
      <c r="F245" s="144">
        <v>0</v>
      </c>
      <c r="G245" s="144">
        <v>0</v>
      </c>
    </row>
    <row r="246" spans="1:7" ht="15.6" x14ac:dyDescent="0.3">
      <c r="A246" s="144" t="s">
        <v>456</v>
      </c>
      <c r="B246" s="149" t="s">
        <v>633</v>
      </c>
      <c r="C246" s="144">
        <v>0</v>
      </c>
      <c r="D246" s="144">
        <v>0</v>
      </c>
      <c r="E246" s="144">
        <v>0</v>
      </c>
      <c r="F246" s="144">
        <v>0</v>
      </c>
      <c r="G246" s="144">
        <v>0</v>
      </c>
    </row>
    <row r="247" spans="1:7" ht="15.6" x14ac:dyDescent="0.3">
      <c r="A247" s="144" t="s">
        <v>458</v>
      </c>
      <c r="B247" s="226" t="s">
        <v>700</v>
      </c>
      <c r="C247" s="144">
        <v>40.17</v>
      </c>
      <c r="D247" s="144">
        <v>0</v>
      </c>
      <c r="E247" s="144">
        <v>40.17</v>
      </c>
      <c r="F247" s="144">
        <v>0</v>
      </c>
      <c r="G247" s="144">
        <v>40.17</v>
      </c>
    </row>
    <row r="248" spans="1:7" ht="15.6" x14ac:dyDescent="0.3">
      <c r="A248" s="144" t="s">
        <v>460</v>
      </c>
      <c r="B248" s="226" t="s">
        <v>701</v>
      </c>
      <c r="C248" s="144">
        <v>31005.940000000002</v>
      </c>
      <c r="D248" s="144">
        <v>0</v>
      </c>
      <c r="E248" s="144">
        <v>31005.940000000002</v>
      </c>
      <c r="F248" s="144">
        <v>0</v>
      </c>
      <c r="G248" s="144">
        <v>31005.940000000002</v>
      </c>
    </row>
    <row r="249" spans="1:7" ht="15.6" x14ac:dyDescent="0.3">
      <c r="A249" s="144" t="s">
        <v>462</v>
      </c>
      <c r="B249" s="149" t="s">
        <v>463</v>
      </c>
      <c r="C249" s="144">
        <v>0</v>
      </c>
      <c r="D249" s="144">
        <v>0</v>
      </c>
      <c r="E249" s="144">
        <v>0</v>
      </c>
      <c r="F249" s="144">
        <v>0</v>
      </c>
      <c r="G249" s="144">
        <v>0</v>
      </c>
    </row>
    <row r="250" spans="1:7" ht="15.6" x14ac:dyDescent="0.3">
      <c r="A250" s="144" t="s">
        <v>464</v>
      </c>
      <c r="B250" s="226" t="s">
        <v>637</v>
      </c>
      <c r="C250" s="144">
        <v>0</v>
      </c>
      <c r="D250" s="144">
        <v>0</v>
      </c>
      <c r="E250" s="144">
        <v>0</v>
      </c>
      <c r="F250" s="144">
        <v>0</v>
      </c>
      <c r="G250" s="144">
        <v>0</v>
      </c>
    </row>
    <row r="251" spans="1:7" ht="15.6" x14ac:dyDescent="0.3">
      <c r="A251" s="144" t="s">
        <v>466</v>
      </c>
      <c r="B251" s="149" t="s">
        <v>702</v>
      </c>
      <c r="C251" s="144">
        <v>0</v>
      </c>
      <c r="D251" s="144">
        <v>0</v>
      </c>
      <c r="E251" s="144">
        <v>0</v>
      </c>
      <c r="F251" s="144">
        <v>0</v>
      </c>
      <c r="G251" s="144">
        <v>0</v>
      </c>
    </row>
    <row r="252" spans="1:7" ht="15.6" x14ac:dyDescent="0.3">
      <c r="A252" s="144" t="s">
        <v>468</v>
      </c>
      <c r="B252" s="149" t="s">
        <v>703</v>
      </c>
      <c r="C252" s="144">
        <v>17.68</v>
      </c>
      <c r="D252" s="144">
        <v>0</v>
      </c>
      <c r="E252" s="144">
        <v>17.68</v>
      </c>
      <c r="F252" s="144">
        <v>0</v>
      </c>
      <c r="G252" s="144">
        <v>17.68</v>
      </c>
    </row>
    <row r="253" spans="1:7" ht="15.6" x14ac:dyDescent="0.3">
      <c r="A253" s="144" t="s">
        <v>470</v>
      </c>
      <c r="B253" s="149" t="s">
        <v>640</v>
      </c>
      <c r="C253" s="144">
        <v>0</v>
      </c>
      <c r="D253" s="144">
        <v>0</v>
      </c>
      <c r="E253" s="144">
        <v>0</v>
      </c>
      <c r="F253" s="144">
        <v>0</v>
      </c>
      <c r="G253" s="144">
        <v>0</v>
      </c>
    </row>
    <row r="254" spans="1:7" ht="15.6" x14ac:dyDescent="0.3">
      <c r="A254" s="144" t="s">
        <v>472</v>
      </c>
      <c r="B254" s="149" t="s">
        <v>704</v>
      </c>
      <c r="C254" s="144">
        <v>0</v>
      </c>
      <c r="D254" s="144">
        <v>0</v>
      </c>
      <c r="E254" s="144">
        <v>0</v>
      </c>
      <c r="F254" s="144">
        <v>0</v>
      </c>
      <c r="G254" s="144">
        <v>0</v>
      </c>
    </row>
    <row r="255" spans="1:7" ht="15.6" x14ac:dyDescent="0.3">
      <c r="A255" s="144" t="s">
        <v>474</v>
      </c>
      <c r="B255" s="149" t="s">
        <v>475</v>
      </c>
      <c r="C255" s="144">
        <v>0</v>
      </c>
      <c r="D255" s="144">
        <v>0</v>
      </c>
      <c r="E255" s="144">
        <v>0</v>
      </c>
      <c r="F255" s="144">
        <v>0</v>
      </c>
      <c r="G255" s="144">
        <v>0</v>
      </c>
    </row>
    <row r="256" spans="1:7" ht="15.6" x14ac:dyDescent="0.3">
      <c r="A256" s="144" t="s">
        <v>476</v>
      </c>
      <c r="B256" s="149" t="s">
        <v>705</v>
      </c>
      <c r="C256" s="144">
        <v>0</v>
      </c>
      <c r="D256" s="144">
        <v>0</v>
      </c>
      <c r="E256" s="144">
        <v>0</v>
      </c>
      <c r="F256" s="144">
        <v>0</v>
      </c>
      <c r="G256" s="144">
        <v>0</v>
      </c>
    </row>
    <row r="257" spans="1:7" ht="15.6" x14ac:dyDescent="0.3">
      <c r="A257" s="144" t="s">
        <v>478</v>
      </c>
      <c r="B257" s="149" t="s">
        <v>644</v>
      </c>
      <c r="C257" s="144">
        <v>0</v>
      </c>
      <c r="D257" s="144">
        <v>0</v>
      </c>
      <c r="E257" s="144">
        <v>0</v>
      </c>
      <c r="F257" s="144">
        <v>0</v>
      </c>
      <c r="G257" s="144">
        <v>0</v>
      </c>
    </row>
    <row r="258" spans="1:7" ht="15.6" x14ac:dyDescent="0.3">
      <c r="A258" s="144" t="s">
        <v>481</v>
      </c>
      <c r="B258" s="226" t="s">
        <v>706</v>
      </c>
      <c r="C258" s="144">
        <v>62238.37</v>
      </c>
      <c r="D258" s="144">
        <v>0</v>
      </c>
      <c r="E258" s="144">
        <v>62238.37</v>
      </c>
      <c r="F258" s="144">
        <v>0</v>
      </c>
      <c r="G258" s="144">
        <v>62238.37</v>
      </c>
    </row>
    <row r="259" spans="1:7" ht="15.6" x14ac:dyDescent="0.3">
      <c r="A259" s="144" t="s">
        <v>481</v>
      </c>
      <c r="B259" s="226" t="s">
        <v>707</v>
      </c>
      <c r="C259" s="144">
        <v>0</v>
      </c>
      <c r="D259" s="144">
        <v>0</v>
      </c>
      <c r="E259" s="144">
        <v>0</v>
      </c>
      <c r="F259" s="144">
        <v>0</v>
      </c>
      <c r="G259" s="144">
        <v>0</v>
      </c>
    </row>
    <row r="260" spans="1:7" ht="15.6" x14ac:dyDescent="0.3">
      <c r="A260" s="144" t="s">
        <v>485</v>
      </c>
      <c r="B260" s="226" t="s">
        <v>646</v>
      </c>
      <c r="C260" s="144">
        <v>15231.76</v>
      </c>
      <c r="D260" s="144">
        <v>0</v>
      </c>
      <c r="E260" s="144">
        <v>15231.76</v>
      </c>
      <c r="F260" s="144">
        <v>0</v>
      </c>
      <c r="G260" s="144">
        <v>15231.76</v>
      </c>
    </row>
    <row r="261" spans="1:7" ht="15.6" x14ac:dyDescent="0.3">
      <c r="A261" s="144" t="s">
        <v>248</v>
      </c>
      <c r="B261" s="226" t="s">
        <v>647</v>
      </c>
      <c r="C261" s="144">
        <v>57147.14</v>
      </c>
      <c r="D261" s="144">
        <v>0</v>
      </c>
      <c r="E261" s="144">
        <v>57147.14</v>
      </c>
      <c r="F261" s="144">
        <v>0</v>
      </c>
      <c r="G261" s="144">
        <v>57147.14</v>
      </c>
    </row>
    <row r="262" spans="1:7" ht="15.6" x14ac:dyDescent="0.3">
      <c r="A262" s="144" t="s">
        <v>248</v>
      </c>
      <c r="B262" s="226" t="s">
        <v>708</v>
      </c>
      <c r="C262" s="144">
        <v>0</v>
      </c>
      <c r="D262" s="144">
        <v>0</v>
      </c>
      <c r="E262" s="144">
        <v>0</v>
      </c>
      <c r="F262" s="144">
        <v>0</v>
      </c>
      <c r="G262" s="144">
        <v>0</v>
      </c>
    </row>
    <row r="263" spans="1:7" ht="15.6" x14ac:dyDescent="0.3">
      <c r="A263" s="144" t="s">
        <v>489</v>
      </c>
      <c r="B263" s="226" t="s">
        <v>649</v>
      </c>
      <c r="C263" s="144">
        <v>0</v>
      </c>
      <c r="D263" s="144">
        <v>0</v>
      </c>
      <c r="E263" s="144">
        <v>0</v>
      </c>
      <c r="F263" s="144">
        <v>0</v>
      </c>
      <c r="G263" s="144">
        <v>0</v>
      </c>
    </row>
    <row r="264" spans="1:7" ht="15.6" x14ac:dyDescent="0.3">
      <c r="A264" s="144" t="s">
        <v>491</v>
      </c>
      <c r="B264" s="226" t="s">
        <v>650</v>
      </c>
      <c r="C264" s="144">
        <v>0</v>
      </c>
      <c r="D264" s="144">
        <v>0</v>
      </c>
      <c r="E264" s="144">
        <v>0</v>
      </c>
      <c r="F264" s="144">
        <v>0</v>
      </c>
      <c r="G264" s="144">
        <v>0</v>
      </c>
    </row>
    <row r="265" spans="1:7" ht="15.6" x14ac:dyDescent="0.3">
      <c r="A265" s="144" t="s">
        <v>493</v>
      </c>
      <c r="B265" s="226" t="s">
        <v>651</v>
      </c>
      <c r="C265" s="144">
        <v>0</v>
      </c>
      <c r="D265" s="144">
        <v>0</v>
      </c>
      <c r="E265" s="144">
        <v>0</v>
      </c>
      <c r="F265" s="144">
        <v>0</v>
      </c>
      <c r="G265" s="144">
        <v>0</v>
      </c>
    </row>
    <row r="266" spans="1:7" ht="15.6" x14ac:dyDescent="0.3">
      <c r="A266" s="144" t="s">
        <v>495</v>
      </c>
      <c r="B266" s="226" t="s">
        <v>652</v>
      </c>
      <c r="C266" s="144">
        <v>0</v>
      </c>
      <c r="D266" s="144">
        <v>0</v>
      </c>
      <c r="E266" s="144">
        <v>0</v>
      </c>
      <c r="F266" s="144">
        <v>0</v>
      </c>
      <c r="G266" s="144">
        <v>0</v>
      </c>
    </row>
    <row r="267" spans="1:7" ht="15.6" x14ac:dyDescent="0.3">
      <c r="A267" s="144" t="s">
        <v>497</v>
      </c>
      <c r="B267" s="226" t="s">
        <v>498</v>
      </c>
      <c r="C267" s="144">
        <v>26574.77</v>
      </c>
      <c r="D267" s="144">
        <v>0</v>
      </c>
      <c r="E267" s="144">
        <v>26574.77</v>
      </c>
      <c r="F267" s="144">
        <v>0</v>
      </c>
      <c r="G267" s="144">
        <v>26574.77</v>
      </c>
    </row>
    <row r="268" spans="1:7" ht="15.6" x14ac:dyDescent="0.3">
      <c r="A268" s="144" t="s">
        <v>499</v>
      </c>
      <c r="B268" s="226" t="s">
        <v>709</v>
      </c>
      <c r="C268" s="144">
        <v>0</v>
      </c>
      <c r="D268" s="144">
        <v>0</v>
      </c>
      <c r="E268" s="144">
        <v>0</v>
      </c>
      <c r="F268" s="144">
        <v>0</v>
      </c>
      <c r="G268" s="144">
        <v>0</v>
      </c>
    </row>
    <row r="269" spans="1:7" ht="15.6" x14ac:dyDescent="0.3">
      <c r="A269" s="144" t="s">
        <v>501</v>
      </c>
      <c r="B269" s="226" t="s">
        <v>655</v>
      </c>
      <c r="C269" s="144">
        <v>0</v>
      </c>
      <c r="D269" s="144">
        <v>0</v>
      </c>
      <c r="E269" s="144">
        <v>0</v>
      </c>
      <c r="F269" s="144">
        <v>0</v>
      </c>
      <c r="G269" s="144">
        <v>0</v>
      </c>
    </row>
    <row r="270" spans="1:7" ht="15.6" x14ac:dyDescent="0.3">
      <c r="A270" s="144" t="s">
        <v>503</v>
      </c>
      <c r="B270" s="226" t="s">
        <v>710</v>
      </c>
      <c r="C270" s="144">
        <v>44988.539999999994</v>
      </c>
      <c r="D270" s="144">
        <v>0</v>
      </c>
      <c r="E270" s="144">
        <v>44988.539999999994</v>
      </c>
      <c r="F270" s="144">
        <v>0</v>
      </c>
      <c r="G270" s="144">
        <v>44988.539999999994</v>
      </c>
    </row>
    <row r="271" spans="1:7" ht="15.6" x14ac:dyDescent="0.3">
      <c r="A271" s="144" t="s">
        <v>505</v>
      </c>
      <c r="B271" s="226" t="s">
        <v>657</v>
      </c>
      <c r="C271" s="144">
        <v>0</v>
      </c>
      <c r="D271" s="144">
        <v>0</v>
      </c>
      <c r="E271" s="144">
        <v>0</v>
      </c>
      <c r="F271" s="144">
        <v>0</v>
      </c>
      <c r="G271" s="144">
        <v>0</v>
      </c>
    </row>
    <row r="272" spans="1:7" ht="15.6" x14ac:dyDescent="0.3">
      <c r="A272" s="144" t="s">
        <v>507</v>
      </c>
      <c r="B272" s="226" t="s">
        <v>658</v>
      </c>
      <c r="C272" s="144">
        <v>0</v>
      </c>
      <c r="D272" s="144">
        <v>0</v>
      </c>
      <c r="E272" s="144">
        <v>0</v>
      </c>
      <c r="F272" s="144">
        <v>0</v>
      </c>
      <c r="G272" s="144">
        <v>0</v>
      </c>
    </row>
    <row r="273" spans="1:7" ht="15.6" x14ac:dyDescent="0.3">
      <c r="A273" s="144" t="s">
        <v>270</v>
      </c>
      <c r="B273" s="226" t="s">
        <v>659</v>
      </c>
      <c r="C273" s="144">
        <v>0</v>
      </c>
      <c r="D273" s="144">
        <v>0</v>
      </c>
      <c r="E273" s="144">
        <v>0</v>
      </c>
      <c r="F273" s="144">
        <v>0</v>
      </c>
      <c r="G273" s="144">
        <v>0</v>
      </c>
    </row>
    <row r="274" spans="1:7" ht="15.6" x14ac:dyDescent="0.3">
      <c r="A274" s="144" t="s">
        <v>264</v>
      </c>
      <c r="B274" s="226" t="s">
        <v>660</v>
      </c>
      <c r="C274" s="144">
        <v>0</v>
      </c>
      <c r="D274" s="144">
        <v>0</v>
      </c>
      <c r="E274" s="144">
        <v>0</v>
      </c>
      <c r="F274" s="144">
        <v>0</v>
      </c>
      <c r="G274" s="144">
        <v>0</v>
      </c>
    </row>
    <row r="275" spans="1:7" ht="15.6" x14ac:dyDescent="0.3">
      <c r="A275" s="144" t="s">
        <v>276</v>
      </c>
      <c r="B275" s="225" t="s">
        <v>711</v>
      </c>
      <c r="C275" s="144">
        <v>0</v>
      </c>
      <c r="D275" s="144">
        <v>0</v>
      </c>
      <c r="E275" s="144">
        <v>0</v>
      </c>
      <c r="F275" s="144">
        <v>0</v>
      </c>
      <c r="G275" s="144">
        <v>0</v>
      </c>
    </row>
    <row r="276" spans="1:7" ht="15.6" x14ac:dyDescent="0.3">
      <c r="A276" s="144" t="s">
        <v>512</v>
      </c>
      <c r="B276" s="149" t="s">
        <v>712</v>
      </c>
      <c r="C276" s="144">
        <v>0</v>
      </c>
      <c r="D276" s="144">
        <v>0</v>
      </c>
      <c r="E276" s="144">
        <v>0</v>
      </c>
      <c r="F276" s="144">
        <v>0</v>
      </c>
      <c r="G276" s="144">
        <v>0</v>
      </c>
    </row>
    <row r="277" spans="1:7" ht="15.6" x14ac:dyDescent="0.3">
      <c r="A277" s="144" t="s">
        <v>515</v>
      </c>
      <c r="B277" s="225" t="s">
        <v>713</v>
      </c>
      <c r="C277" s="144">
        <v>0</v>
      </c>
      <c r="D277" s="144">
        <v>0</v>
      </c>
      <c r="E277" s="144">
        <v>0</v>
      </c>
      <c r="F277" s="144">
        <v>0</v>
      </c>
      <c r="G277" s="144">
        <v>0</v>
      </c>
    </row>
    <row r="278" spans="1:7" ht="15.6" x14ac:dyDescent="0.3">
      <c r="A278" s="147" t="s">
        <v>274</v>
      </c>
      <c r="B278" s="149" t="s">
        <v>714</v>
      </c>
      <c r="C278" s="144">
        <v>0</v>
      </c>
      <c r="D278" s="144">
        <v>0</v>
      </c>
      <c r="E278" s="144">
        <v>0</v>
      </c>
      <c r="F278" s="144">
        <v>0</v>
      </c>
      <c r="G278" s="144">
        <v>0</v>
      </c>
    </row>
    <row r="279" spans="1:7" ht="15.6" x14ac:dyDescent="0.3">
      <c r="A279" s="144" t="s">
        <v>518</v>
      </c>
      <c r="B279" s="149" t="s">
        <v>715</v>
      </c>
      <c r="C279" s="144">
        <v>0</v>
      </c>
      <c r="D279" s="144">
        <v>0</v>
      </c>
      <c r="E279" s="144">
        <v>0</v>
      </c>
      <c r="F279" s="144">
        <v>0</v>
      </c>
      <c r="G279" s="144">
        <v>0</v>
      </c>
    </row>
    <row r="280" spans="1:7" ht="15.6" x14ac:dyDescent="0.3">
      <c r="A280" s="144" t="s">
        <v>520</v>
      </c>
      <c r="B280" s="226" t="s">
        <v>716</v>
      </c>
      <c r="C280" s="144">
        <v>0</v>
      </c>
      <c r="D280" s="144">
        <v>0</v>
      </c>
      <c r="E280" s="144">
        <v>0</v>
      </c>
      <c r="F280" s="144">
        <v>0</v>
      </c>
      <c r="G280" s="144">
        <v>0</v>
      </c>
    </row>
    <row r="281" spans="1:7" ht="15.6" x14ac:dyDescent="0.3">
      <c r="A281" s="144" t="s">
        <v>522</v>
      </c>
      <c r="B281" s="226" t="s">
        <v>717</v>
      </c>
      <c r="C281" s="144">
        <v>0</v>
      </c>
      <c r="D281" s="144">
        <v>0</v>
      </c>
      <c r="E281" s="144">
        <v>0</v>
      </c>
      <c r="F281" s="144">
        <v>0</v>
      </c>
      <c r="G281" s="144">
        <v>0</v>
      </c>
    </row>
    <row r="282" spans="1:7" ht="15.6" x14ac:dyDescent="0.3">
      <c r="A282" s="144" t="s">
        <v>524</v>
      </c>
      <c r="B282" s="226" t="s">
        <v>668</v>
      </c>
      <c r="C282" s="144">
        <v>0</v>
      </c>
      <c r="D282" s="144">
        <v>0</v>
      </c>
      <c r="E282" s="144">
        <v>0</v>
      </c>
      <c r="F282" s="144">
        <v>4369.7800000000007</v>
      </c>
      <c r="G282" s="144">
        <v>4369.7800000000007</v>
      </c>
    </row>
    <row r="283" spans="1:7" ht="15.6" x14ac:dyDescent="0.3">
      <c r="A283" s="144" t="s">
        <v>526</v>
      </c>
      <c r="B283" s="224" t="s">
        <v>669</v>
      </c>
      <c r="C283" s="144">
        <v>0</v>
      </c>
      <c r="D283" s="144">
        <v>0</v>
      </c>
      <c r="E283" s="144">
        <v>0</v>
      </c>
      <c r="F283" s="144">
        <v>0</v>
      </c>
      <c r="G283" s="144">
        <v>0</v>
      </c>
    </row>
    <row r="284" spans="1:7" ht="15.6" x14ac:dyDescent="0.3">
      <c r="A284" s="144" t="s">
        <v>528</v>
      </c>
      <c r="B284" s="224" t="s">
        <v>670</v>
      </c>
      <c r="C284" s="144">
        <v>0</v>
      </c>
      <c r="D284" s="144">
        <v>0</v>
      </c>
      <c r="E284" s="144">
        <v>0</v>
      </c>
      <c r="F284" s="144">
        <v>0</v>
      </c>
      <c r="G284" s="144">
        <v>0</v>
      </c>
    </row>
    <row r="285" spans="1:7" ht="15.6" x14ac:dyDescent="0.3">
      <c r="A285" s="144" t="s">
        <v>530</v>
      </c>
      <c r="B285" s="226" t="s">
        <v>718</v>
      </c>
      <c r="C285" s="144">
        <v>195.8</v>
      </c>
      <c r="D285" s="144">
        <v>0</v>
      </c>
      <c r="E285" s="144">
        <v>195.8</v>
      </c>
      <c r="F285" s="144">
        <v>0</v>
      </c>
      <c r="G285" s="144">
        <v>195.8</v>
      </c>
    </row>
    <row r="286" spans="1:7" ht="15.6" x14ac:dyDescent="0.3">
      <c r="A286" s="144" t="s">
        <v>672</v>
      </c>
      <c r="B286" s="226">
        <v>6825</v>
      </c>
      <c r="C286" s="144">
        <v>188.67000000000002</v>
      </c>
      <c r="D286" s="144">
        <v>0</v>
      </c>
      <c r="E286" s="144">
        <v>188.67000000000002</v>
      </c>
      <c r="F286" s="144">
        <v>0</v>
      </c>
      <c r="G286" s="144">
        <v>188.67000000000002</v>
      </c>
    </row>
    <row r="287" spans="1:7" ht="15.6" x14ac:dyDescent="0.3">
      <c r="A287" s="144" t="s">
        <v>535</v>
      </c>
      <c r="B287" s="226" t="s">
        <v>673</v>
      </c>
      <c r="C287" s="144">
        <v>363.6</v>
      </c>
      <c r="D287" s="144">
        <v>0</v>
      </c>
      <c r="E287" s="144">
        <v>363.6</v>
      </c>
      <c r="F287" s="144">
        <v>0</v>
      </c>
      <c r="G287" s="144">
        <v>363.6</v>
      </c>
    </row>
    <row r="288" spans="1:7" ht="15.6" x14ac:dyDescent="0.3">
      <c r="A288" s="144" t="s">
        <v>347</v>
      </c>
      <c r="B288" s="226" t="s">
        <v>674</v>
      </c>
      <c r="C288" s="144">
        <v>0</v>
      </c>
      <c r="D288" s="144">
        <v>0</v>
      </c>
      <c r="E288" s="144">
        <v>0</v>
      </c>
      <c r="F288" s="144">
        <v>0</v>
      </c>
      <c r="G288" s="144">
        <v>0</v>
      </c>
    </row>
    <row r="289" spans="1:7" ht="15.6" x14ac:dyDescent="0.3">
      <c r="A289" s="144" t="s">
        <v>538</v>
      </c>
      <c r="B289" s="226" t="s">
        <v>675</v>
      </c>
      <c r="C289" s="144">
        <v>966.75999999999988</v>
      </c>
      <c r="D289" s="144">
        <v>0</v>
      </c>
      <c r="E289" s="144">
        <v>966.75999999999988</v>
      </c>
      <c r="F289" s="144">
        <v>0</v>
      </c>
      <c r="G289" s="144">
        <v>966.75999999999988</v>
      </c>
    </row>
    <row r="290" spans="1:7" ht="15.6" x14ac:dyDescent="0.3">
      <c r="A290" s="144" t="s">
        <v>538</v>
      </c>
      <c r="B290" s="226" t="s">
        <v>719</v>
      </c>
      <c r="C290" s="144">
        <v>0</v>
      </c>
      <c r="D290" s="144">
        <v>0</v>
      </c>
      <c r="E290" s="144">
        <v>0</v>
      </c>
      <c r="F290" s="144">
        <v>0</v>
      </c>
      <c r="G290" s="144">
        <v>0</v>
      </c>
    </row>
    <row r="291" spans="1:7" ht="15.6" x14ac:dyDescent="0.3">
      <c r="A291" s="144" t="s">
        <v>541</v>
      </c>
      <c r="B291" s="149" t="s">
        <v>677</v>
      </c>
      <c r="C291" s="144">
        <v>19.25</v>
      </c>
      <c r="D291" s="144">
        <v>0</v>
      </c>
      <c r="E291" s="144">
        <v>19.25</v>
      </c>
      <c r="F291" s="144">
        <v>0</v>
      </c>
      <c r="G291" s="144">
        <v>19.25</v>
      </c>
    </row>
    <row r="292" spans="1:7" ht="15.6" x14ac:dyDescent="0.3">
      <c r="A292" s="144" t="s">
        <v>541</v>
      </c>
      <c r="B292" s="149" t="s">
        <v>720</v>
      </c>
      <c r="C292" s="144">
        <v>0</v>
      </c>
      <c r="D292" s="144">
        <v>0</v>
      </c>
      <c r="E292" s="144">
        <v>0</v>
      </c>
      <c r="F292" s="144">
        <v>0</v>
      </c>
      <c r="G292" s="144">
        <v>0</v>
      </c>
    </row>
    <row r="293" spans="1:7" ht="15.6" x14ac:dyDescent="0.3">
      <c r="A293" s="144" t="s">
        <v>544</v>
      </c>
      <c r="B293" s="224" t="s">
        <v>721</v>
      </c>
      <c r="C293" s="144">
        <v>89.82</v>
      </c>
      <c r="D293" s="144">
        <v>0</v>
      </c>
      <c r="E293" s="144">
        <v>89.82</v>
      </c>
      <c r="F293" s="144">
        <v>0</v>
      </c>
      <c r="G293" s="144">
        <v>89.82</v>
      </c>
    </row>
    <row r="294" spans="1:7" ht="15.6" x14ac:dyDescent="0.3">
      <c r="A294" s="144" t="s">
        <v>548</v>
      </c>
      <c r="B294" s="226" t="s">
        <v>722</v>
      </c>
      <c r="C294" s="144">
        <v>0</v>
      </c>
      <c r="D294" s="144">
        <v>0</v>
      </c>
      <c r="E294" s="144">
        <v>0</v>
      </c>
      <c r="F294" s="144">
        <v>0</v>
      </c>
      <c r="G294" s="144">
        <v>0</v>
      </c>
    </row>
    <row r="295" spans="1:7" ht="15.6" x14ac:dyDescent="0.3">
      <c r="A295" s="144" t="s">
        <v>553</v>
      </c>
      <c r="B295" s="226" t="s">
        <v>682</v>
      </c>
      <c r="C295" s="144">
        <v>0</v>
      </c>
      <c r="D295" s="144">
        <v>0</v>
      </c>
      <c r="E295" s="144">
        <v>0</v>
      </c>
      <c r="F295" s="144">
        <v>0</v>
      </c>
      <c r="G295" s="144">
        <v>0</v>
      </c>
    </row>
    <row r="296" spans="1:7" ht="15.6" x14ac:dyDescent="0.3">
      <c r="A296" s="144" t="s">
        <v>555</v>
      </c>
      <c r="B296" s="149" t="s">
        <v>723</v>
      </c>
      <c r="C296" s="144">
        <v>0</v>
      </c>
      <c r="D296" s="144">
        <v>0</v>
      </c>
      <c r="E296" s="144">
        <v>0</v>
      </c>
      <c r="F296" s="144">
        <v>0</v>
      </c>
      <c r="G296" s="144">
        <v>0</v>
      </c>
    </row>
    <row r="297" spans="1:7" ht="15.6" x14ac:dyDescent="0.3">
      <c r="A297" s="144" t="s">
        <v>557</v>
      </c>
      <c r="B297" s="149" t="s">
        <v>684</v>
      </c>
      <c r="C297" s="144">
        <v>0</v>
      </c>
      <c r="D297" s="144">
        <v>0</v>
      </c>
      <c r="E297" s="144">
        <v>0</v>
      </c>
      <c r="F297" s="144">
        <v>0</v>
      </c>
      <c r="G297" s="144">
        <v>0</v>
      </c>
    </row>
    <row r="298" spans="1:7" ht="15.6" x14ac:dyDescent="0.3">
      <c r="A298" s="144" t="s">
        <v>559</v>
      </c>
      <c r="B298" s="149" t="s">
        <v>685</v>
      </c>
      <c r="C298" s="144">
        <v>0</v>
      </c>
      <c r="D298" s="144">
        <v>0</v>
      </c>
      <c r="E298" s="144">
        <v>0</v>
      </c>
      <c r="F298" s="144">
        <v>0</v>
      </c>
      <c r="G298" s="144">
        <v>0</v>
      </c>
    </row>
    <row r="299" spans="1:7" ht="15.6" x14ac:dyDescent="0.3">
      <c r="A299" s="144" t="s">
        <v>561</v>
      </c>
      <c r="B299" s="149" t="s">
        <v>724</v>
      </c>
      <c r="C299" s="144">
        <v>0</v>
      </c>
      <c r="D299" s="144">
        <v>0</v>
      </c>
      <c r="E299" s="144">
        <v>0</v>
      </c>
      <c r="F299" s="144">
        <v>0</v>
      </c>
      <c r="G299" s="144">
        <v>0</v>
      </c>
    </row>
    <row r="300" spans="1:7" ht="15.6" x14ac:dyDescent="0.3">
      <c r="A300" s="144" t="s">
        <v>563</v>
      </c>
      <c r="B300" s="149" t="s">
        <v>725</v>
      </c>
      <c r="C300" s="144">
        <v>0</v>
      </c>
      <c r="D300" s="144">
        <v>0</v>
      </c>
      <c r="E300" s="144">
        <v>0</v>
      </c>
      <c r="F300" s="144">
        <v>0</v>
      </c>
      <c r="G300" s="144">
        <v>0</v>
      </c>
    </row>
    <row r="301" spans="1:7" ht="15.6" x14ac:dyDescent="0.3">
      <c r="A301" s="144" t="s">
        <v>566</v>
      </c>
      <c r="B301" s="149" t="s">
        <v>726</v>
      </c>
      <c r="C301" s="144">
        <v>0</v>
      </c>
      <c r="D301" s="144">
        <v>0</v>
      </c>
      <c r="E301" s="144">
        <v>0</v>
      </c>
      <c r="F301" s="144">
        <v>0</v>
      </c>
      <c r="G301" s="144">
        <v>0</v>
      </c>
    </row>
    <row r="302" spans="1:7" ht="15.6" x14ac:dyDescent="0.3">
      <c r="A302" s="144" t="s">
        <v>566</v>
      </c>
      <c r="B302" s="149" t="s">
        <v>727</v>
      </c>
      <c r="C302" s="144">
        <v>6629676.6799999997</v>
      </c>
      <c r="D302" s="144">
        <v>-266002.68999999948</v>
      </c>
      <c r="E302" s="144">
        <v>6363673.9900000002</v>
      </c>
      <c r="F302" s="144">
        <v>0</v>
      </c>
      <c r="G302" s="144">
        <v>6363673.9900000002</v>
      </c>
    </row>
    <row r="303" spans="1:7" ht="15.6" x14ac:dyDescent="0.3">
      <c r="A303" s="144" t="s">
        <v>567</v>
      </c>
      <c r="B303" s="225" t="s">
        <v>587</v>
      </c>
      <c r="C303" s="144">
        <v>0</v>
      </c>
      <c r="D303" s="144">
        <v>0</v>
      </c>
      <c r="E303" s="144">
        <v>0</v>
      </c>
      <c r="F303" s="144">
        <v>0</v>
      </c>
      <c r="G303" s="144">
        <v>0</v>
      </c>
    </row>
    <row r="304" spans="1:7" ht="15.6" x14ac:dyDescent="0.3">
      <c r="A304" s="144" t="s">
        <v>569</v>
      </c>
      <c r="B304" s="225" t="s">
        <v>570</v>
      </c>
      <c r="C304" s="144"/>
      <c r="D304" s="144">
        <v>0</v>
      </c>
      <c r="E304" s="144">
        <v>0</v>
      </c>
      <c r="F304" s="144">
        <v>0</v>
      </c>
      <c r="G304" s="144">
        <v>0</v>
      </c>
    </row>
    <row r="305" spans="1:7" ht="15.6" x14ac:dyDescent="0.3">
      <c r="A305" s="144" t="s">
        <v>690</v>
      </c>
      <c r="B305" s="144"/>
      <c r="C305" s="144"/>
      <c r="D305" s="144">
        <v>0</v>
      </c>
      <c r="E305" s="144">
        <v>0</v>
      </c>
      <c r="F305" s="144">
        <v>0</v>
      </c>
      <c r="G305" s="144">
        <v>0</v>
      </c>
    </row>
    <row r="306" spans="1:7" ht="15.6" x14ac:dyDescent="0.3">
      <c r="A306" s="144" t="s">
        <v>572</v>
      </c>
      <c r="B306" s="144"/>
      <c r="C306" s="144"/>
      <c r="D306" s="144">
        <v>0</v>
      </c>
      <c r="E306" s="144">
        <v>0</v>
      </c>
      <c r="F306" s="144">
        <v>0</v>
      </c>
      <c r="G306" s="144">
        <v>0</v>
      </c>
    </row>
    <row r="307" spans="1:7" ht="15.6" x14ac:dyDescent="0.3">
      <c r="A307" s="144" t="s">
        <v>728</v>
      </c>
      <c r="B307" s="225"/>
      <c r="C307" s="144"/>
      <c r="D307" s="144">
        <v>0</v>
      </c>
      <c r="E307" s="144">
        <v>0</v>
      </c>
      <c r="F307" s="144">
        <v>0</v>
      </c>
      <c r="G307" s="144">
        <v>0</v>
      </c>
    </row>
    <row r="308" spans="1:7" ht="15.6" x14ac:dyDescent="0.3">
      <c r="A308" s="144" t="s">
        <v>574</v>
      </c>
      <c r="B308" s="144"/>
      <c r="C308" s="144"/>
      <c r="D308" s="144">
        <v>0</v>
      </c>
      <c r="E308" s="144">
        <v>0</v>
      </c>
      <c r="F308" s="144">
        <v>0</v>
      </c>
      <c r="G308" s="144">
        <v>0</v>
      </c>
    </row>
    <row r="309" spans="1:7" ht="15.6" x14ac:dyDescent="0.3">
      <c r="A309" s="144" t="s">
        <v>575</v>
      </c>
      <c r="B309" s="144"/>
      <c r="C309" s="144"/>
      <c r="D309" s="144">
        <v>0</v>
      </c>
      <c r="E309" s="144">
        <v>0</v>
      </c>
      <c r="F309" s="144">
        <v>0</v>
      </c>
      <c r="G309" s="144">
        <v>0</v>
      </c>
    </row>
    <row r="310" spans="1:7" ht="15.6" x14ac:dyDescent="0.3">
      <c r="A310" s="144"/>
      <c r="B310" s="144"/>
      <c r="C310" s="148" t="s">
        <v>577</v>
      </c>
      <c r="D310" s="148" t="s">
        <v>577</v>
      </c>
      <c r="E310" s="148" t="s">
        <v>577</v>
      </c>
      <c r="F310" s="148" t="s">
        <v>577</v>
      </c>
      <c r="G310" s="148" t="s">
        <v>577</v>
      </c>
    </row>
    <row r="311" spans="1:7" ht="15.6" x14ac:dyDescent="0.3">
      <c r="A311" s="144" t="s">
        <v>578</v>
      </c>
      <c r="B311" s="158"/>
      <c r="C311" s="144">
        <v>6895694.5299999993</v>
      </c>
      <c r="D311" s="144">
        <v>-266002.68999999948</v>
      </c>
      <c r="E311" s="144">
        <v>6629691.8399999999</v>
      </c>
      <c r="F311" s="144">
        <v>4369.7800000000007</v>
      </c>
      <c r="G311" s="144">
        <v>6634061.6200000001</v>
      </c>
    </row>
    <row r="312" spans="1:7" ht="15.6" x14ac:dyDescent="0.3">
      <c r="A312" s="144"/>
      <c r="B312" s="158"/>
      <c r="C312" s="148" t="s">
        <v>397</v>
      </c>
      <c r="D312" s="148" t="s">
        <v>397</v>
      </c>
      <c r="E312" s="148" t="s">
        <v>397</v>
      </c>
      <c r="F312" s="148" t="s">
        <v>397</v>
      </c>
      <c r="G312" s="148" t="s">
        <v>397</v>
      </c>
    </row>
    <row r="313" spans="1:7" ht="15.6" x14ac:dyDescent="0.3">
      <c r="A313" s="144"/>
      <c r="B313" s="158"/>
      <c r="C313" s="148"/>
      <c r="D313" s="148"/>
      <c r="E313" s="148"/>
      <c r="F313" s="148"/>
      <c r="G313" s="148">
        <v>0</v>
      </c>
    </row>
    <row r="316" spans="1:7" ht="15.6" x14ac:dyDescent="0.3">
      <c r="A316" s="144"/>
      <c r="B316" s="144"/>
      <c r="C316" s="144" t="s">
        <v>394</v>
      </c>
      <c r="D316" s="144"/>
      <c r="E316" s="144"/>
      <c r="F316" s="144"/>
      <c r="G316" s="144"/>
    </row>
    <row r="317" spans="1:7" ht="15.6" x14ac:dyDescent="0.3">
      <c r="A317" s="144"/>
      <c r="B317" s="144"/>
      <c r="C317" s="144" t="s">
        <v>395</v>
      </c>
      <c r="D317" s="144"/>
      <c r="E317" s="144"/>
      <c r="F317" s="144"/>
      <c r="G317" s="144"/>
    </row>
    <row r="318" spans="1:7" ht="15.6" x14ac:dyDescent="0.3">
      <c r="A318" s="144" t="s">
        <v>591</v>
      </c>
      <c r="B318" s="144"/>
      <c r="C318" s="149" t="s">
        <v>691</v>
      </c>
      <c r="D318" s="144"/>
      <c r="E318" s="144"/>
      <c r="F318" s="144"/>
      <c r="G318" s="144"/>
    </row>
    <row r="319" spans="1:7" ht="15.6" x14ac:dyDescent="0.3">
      <c r="A319" s="148" t="s">
        <v>397</v>
      </c>
      <c r="B319" s="156" t="s">
        <v>397</v>
      </c>
      <c r="C319" s="156" t="s">
        <v>397</v>
      </c>
      <c r="D319" s="156" t="s">
        <v>397</v>
      </c>
      <c r="E319" s="156" t="s">
        <v>397</v>
      </c>
      <c r="F319" s="156" t="s">
        <v>397</v>
      </c>
      <c r="G319" s="156" t="s">
        <v>397</v>
      </c>
    </row>
    <row r="320" spans="1:7" ht="15.6" x14ac:dyDescent="0.3">
      <c r="A320" s="144" t="s">
        <v>398</v>
      </c>
      <c r="B320" s="158"/>
      <c r="C320" s="146" t="s">
        <v>185</v>
      </c>
      <c r="D320" s="146" t="s">
        <v>185</v>
      </c>
      <c r="E320" s="146" t="s">
        <v>399</v>
      </c>
      <c r="F320" s="146" t="s">
        <v>185</v>
      </c>
      <c r="G320" s="146" t="s">
        <v>400</v>
      </c>
    </row>
    <row r="321" spans="1:7" ht="15.6" x14ac:dyDescent="0.3">
      <c r="A321" s="144"/>
      <c r="B321" s="158"/>
      <c r="C321" s="146" t="s">
        <v>401</v>
      </c>
      <c r="D321" s="146" t="s">
        <v>402</v>
      </c>
      <c r="E321" s="146" t="s">
        <v>402</v>
      </c>
      <c r="F321" s="146" t="s">
        <v>403</v>
      </c>
      <c r="G321" s="146" t="s">
        <v>404</v>
      </c>
    </row>
    <row r="322" spans="1:7" ht="15.6" x14ac:dyDescent="0.3">
      <c r="A322" s="144"/>
      <c r="B322" s="158"/>
      <c r="C322" s="146" t="s">
        <v>405</v>
      </c>
      <c r="D322" s="146" t="s">
        <v>406</v>
      </c>
      <c r="E322" s="144"/>
      <c r="F322" s="146" t="s">
        <v>406</v>
      </c>
      <c r="G322" s="146" t="s">
        <v>407</v>
      </c>
    </row>
    <row r="323" spans="1:7" ht="15.6" x14ac:dyDescent="0.3">
      <c r="A323" s="148" t="s">
        <v>397</v>
      </c>
      <c r="B323" s="156" t="s">
        <v>397</v>
      </c>
      <c r="C323" s="156" t="s">
        <v>397</v>
      </c>
      <c r="D323" s="156" t="s">
        <v>397</v>
      </c>
      <c r="E323" s="156" t="s">
        <v>397</v>
      </c>
      <c r="F323" s="156" t="s">
        <v>397</v>
      </c>
      <c r="G323" s="156" t="s">
        <v>397</v>
      </c>
    </row>
    <row r="324" spans="1:7" ht="15.6" x14ac:dyDescent="0.3">
      <c r="A324" s="144" t="s">
        <v>408</v>
      </c>
      <c r="B324" s="224" t="s">
        <v>409</v>
      </c>
      <c r="C324" s="144">
        <v>0</v>
      </c>
      <c r="D324" s="144">
        <v>0</v>
      </c>
      <c r="E324" s="144">
        <v>0</v>
      </c>
      <c r="F324" s="144">
        <v>0</v>
      </c>
      <c r="G324" s="144">
        <v>0</v>
      </c>
    </row>
    <row r="325" spans="1:7" ht="15.6" x14ac:dyDescent="0.3">
      <c r="A325" s="144" t="s">
        <v>410</v>
      </c>
      <c r="B325" s="226" t="s">
        <v>612</v>
      </c>
      <c r="C325" s="144">
        <v>0</v>
      </c>
      <c r="D325" s="144">
        <v>0</v>
      </c>
      <c r="E325" s="144">
        <v>0</v>
      </c>
      <c r="F325" s="144">
        <v>0</v>
      </c>
      <c r="G325" s="144">
        <v>0</v>
      </c>
    </row>
    <row r="326" spans="1:7" ht="15.6" x14ac:dyDescent="0.3">
      <c r="A326" s="144" t="s">
        <v>413</v>
      </c>
      <c r="B326" s="226" t="s">
        <v>613</v>
      </c>
      <c r="C326" s="144">
        <v>0</v>
      </c>
      <c r="D326" s="144">
        <v>0</v>
      </c>
      <c r="E326" s="144">
        <v>0</v>
      </c>
      <c r="F326" s="144">
        <v>0</v>
      </c>
      <c r="G326" s="144">
        <v>0</v>
      </c>
    </row>
    <row r="327" spans="1:7" ht="15.6" x14ac:dyDescent="0.3">
      <c r="A327" s="144" t="s">
        <v>415</v>
      </c>
      <c r="B327" s="226" t="s">
        <v>614</v>
      </c>
      <c r="C327" s="144">
        <v>0</v>
      </c>
      <c r="D327" s="144">
        <v>0</v>
      </c>
      <c r="E327" s="144">
        <v>0</v>
      </c>
      <c r="F327" s="144">
        <v>0</v>
      </c>
      <c r="G327" s="144">
        <v>0</v>
      </c>
    </row>
    <row r="328" spans="1:7" ht="15.6" x14ac:dyDescent="0.3">
      <c r="A328" s="144" t="s">
        <v>417</v>
      </c>
      <c r="B328" s="149" t="s">
        <v>615</v>
      </c>
      <c r="C328" s="144">
        <v>0</v>
      </c>
      <c r="D328" s="144">
        <v>0</v>
      </c>
      <c r="E328" s="144">
        <v>0</v>
      </c>
      <c r="F328" s="144">
        <v>0</v>
      </c>
      <c r="G328" s="144">
        <v>0</v>
      </c>
    </row>
    <row r="329" spans="1:7" ht="15.6" x14ac:dyDescent="0.3">
      <c r="A329" s="144" t="s">
        <v>419</v>
      </c>
      <c r="B329" s="226" t="s">
        <v>616</v>
      </c>
      <c r="C329" s="144">
        <v>0</v>
      </c>
      <c r="D329" s="144">
        <v>0</v>
      </c>
      <c r="E329" s="144">
        <v>0</v>
      </c>
      <c r="F329" s="144">
        <v>0</v>
      </c>
      <c r="G329" s="144">
        <v>0</v>
      </c>
    </row>
    <row r="330" spans="1:7" ht="15.6" x14ac:dyDescent="0.3">
      <c r="A330" s="144" t="s">
        <v>421</v>
      </c>
      <c r="B330" s="149" t="s">
        <v>617</v>
      </c>
      <c r="C330" s="144">
        <v>0</v>
      </c>
      <c r="D330" s="144">
        <v>0</v>
      </c>
      <c r="E330" s="144">
        <v>0</v>
      </c>
      <c r="F330" s="144">
        <v>0</v>
      </c>
      <c r="G330" s="144">
        <v>0</v>
      </c>
    </row>
    <row r="331" spans="1:7" ht="15.6" x14ac:dyDescent="0.3">
      <c r="A331" s="144" t="s">
        <v>423</v>
      </c>
      <c r="B331" s="149" t="s">
        <v>618</v>
      </c>
      <c r="C331" s="144">
        <v>0</v>
      </c>
      <c r="D331" s="144">
        <v>0</v>
      </c>
      <c r="E331" s="144">
        <v>0</v>
      </c>
      <c r="F331" s="144">
        <v>0</v>
      </c>
      <c r="G331" s="144">
        <v>0</v>
      </c>
    </row>
    <row r="332" spans="1:7" ht="15.6" x14ac:dyDescent="0.3">
      <c r="A332" s="144" t="s">
        <v>605</v>
      </c>
      <c r="B332" s="227" t="s">
        <v>619</v>
      </c>
      <c r="C332" s="144">
        <v>0</v>
      </c>
      <c r="D332" s="144">
        <v>0</v>
      </c>
      <c r="E332" s="144">
        <v>0</v>
      </c>
      <c r="F332" s="144">
        <v>0</v>
      </c>
      <c r="G332" s="144">
        <v>0</v>
      </c>
    </row>
    <row r="333" spans="1:7" ht="15.6" x14ac:dyDescent="0.3">
      <c r="A333" s="144" t="s">
        <v>429</v>
      </c>
      <c r="B333" s="226" t="s">
        <v>620</v>
      </c>
      <c r="C333" s="144">
        <v>2410.6400000000003</v>
      </c>
      <c r="D333" s="144">
        <v>0</v>
      </c>
      <c r="E333" s="144">
        <v>2410.6400000000003</v>
      </c>
      <c r="F333" s="144">
        <v>0</v>
      </c>
      <c r="G333" s="144">
        <v>2410.6400000000003</v>
      </c>
    </row>
    <row r="334" spans="1:7" ht="15.6" x14ac:dyDescent="0.3">
      <c r="A334" s="144" t="s">
        <v>432</v>
      </c>
      <c r="B334" s="226" t="s">
        <v>621</v>
      </c>
      <c r="C334" s="144">
        <v>0</v>
      </c>
      <c r="D334" s="144">
        <v>0</v>
      </c>
      <c r="E334" s="144">
        <v>0</v>
      </c>
      <c r="F334" s="144">
        <v>0</v>
      </c>
      <c r="G334" s="144">
        <v>0</v>
      </c>
    </row>
    <row r="335" spans="1:7" ht="15.6" x14ac:dyDescent="0.3">
      <c r="A335" s="144" t="s">
        <v>692</v>
      </c>
      <c r="B335" s="226" t="s">
        <v>622</v>
      </c>
      <c r="C335" s="144">
        <v>28220</v>
      </c>
      <c r="D335" s="144">
        <v>0</v>
      </c>
      <c r="E335" s="144">
        <v>28220</v>
      </c>
      <c r="F335" s="144">
        <v>0</v>
      </c>
      <c r="G335" s="144">
        <v>28220</v>
      </c>
    </row>
    <row r="336" spans="1:7" ht="15.6" x14ac:dyDescent="0.3">
      <c r="A336" s="144" t="s">
        <v>284</v>
      </c>
      <c r="B336" s="149" t="s">
        <v>693</v>
      </c>
      <c r="C336" s="144">
        <v>0</v>
      </c>
      <c r="D336" s="144">
        <v>0</v>
      </c>
      <c r="E336" s="144">
        <v>0</v>
      </c>
      <c r="F336" s="144">
        <v>0</v>
      </c>
      <c r="G336" s="144">
        <v>0</v>
      </c>
    </row>
    <row r="337" spans="1:7" ht="15.6" x14ac:dyDescent="0.3">
      <c r="A337" s="147" t="s">
        <v>436</v>
      </c>
      <c r="B337" s="149" t="s">
        <v>624</v>
      </c>
      <c r="C337" s="144">
        <v>0</v>
      </c>
      <c r="D337" s="144">
        <v>0</v>
      </c>
      <c r="E337" s="144">
        <v>0</v>
      </c>
      <c r="F337" s="144">
        <v>0</v>
      </c>
      <c r="G337" s="144">
        <v>0</v>
      </c>
    </row>
    <row r="338" spans="1:7" ht="15.6" x14ac:dyDescent="0.3">
      <c r="A338" s="147" t="s">
        <v>438</v>
      </c>
      <c r="B338" s="149" t="s">
        <v>694</v>
      </c>
      <c r="C338" s="144">
        <v>0</v>
      </c>
      <c r="D338" s="144">
        <v>0</v>
      </c>
      <c r="E338" s="144">
        <v>0</v>
      </c>
      <c r="F338" s="144">
        <v>0</v>
      </c>
      <c r="G338" s="144">
        <v>0</v>
      </c>
    </row>
    <row r="339" spans="1:7" ht="15.6" x14ac:dyDescent="0.3">
      <c r="A339" s="144" t="s">
        <v>440</v>
      </c>
      <c r="B339" s="149" t="s">
        <v>625</v>
      </c>
      <c r="C339" s="144">
        <v>0</v>
      </c>
      <c r="D339" s="144">
        <v>0</v>
      </c>
      <c r="E339" s="144">
        <v>0</v>
      </c>
      <c r="F339" s="144">
        <v>0</v>
      </c>
      <c r="G339" s="144">
        <v>0</v>
      </c>
    </row>
    <row r="340" spans="1:7" ht="15.6" x14ac:dyDescent="0.3">
      <c r="A340" s="144" t="s">
        <v>442</v>
      </c>
      <c r="B340" s="149" t="s">
        <v>626</v>
      </c>
      <c r="C340" s="144">
        <v>0</v>
      </c>
      <c r="D340" s="144">
        <v>0</v>
      </c>
      <c r="E340" s="144">
        <v>0</v>
      </c>
      <c r="F340" s="144">
        <v>0</v>
      </c>
      <c r="G340" s="144">
        <v>0</v>
      </c>
    </row>
    <row r="341" spans="1:7" ht="15.6" x14ac:dyDescent="0.3">
      <c r="A341" s="144" t="s">
        <v>444</v>
      </c>
      <c r="B341" s="149" t="s">
        <v>695</v>
      </c>
      <c r="C341" s="144">
        <v>16813.47</v>
      </c>
      <c r="D341" s="144">
        <v>0</v>
      </c>
      <c r="E341" s="144">
        <v>16813.47</v>
      </c>
      <c r="F341" s="144">
        <v>0</v>
      </c>
      <c r="G341" s="144">
        <v>16813.47</v>
      </c>
    </row>
    <row r="342" spans="1:7" ht="15.6" x14ac:dyDescent="0.3">
      <c r="A342" s="144" t="s">
        <v>446</v>
      </c>
      <c r="B342" s="149" t="s">
        <v>696</v>
      </c>
      <c r="C342" s="144">
        <v>0</v>
      </c>
      <c r="D342" s="144">
        <v>0</v>
      </c>
      <c r="E342" s="144">
        <v>0</v>
      </c>
      <c r="F342" s="144">
        <v>0</v>
      </c>
      <c r="G342" s="144">
        <v>0</v>
      </c>
    </row>
    <row r="343" spans="1:7" ht="15.6" x14ac:dyDescent="0.3">
      <c r="A343" s="144" t="s">
        <v>448</v>
      </c>
      <c r="B343" s="149" t="s">
        <v>697</v>
      </c>
      <c r="C343" s="144">
        <v>0</v>
      </c>
      <c r="D343" s="144">
        <v>0</v>
      </c>
      <c r="E343" s="144">
        <v>0</v>
      </c>
      <c r="F343" s="144">
        <v>0</v>
      </c>
      <c r="G343" s="144">
        <v>0</v>
      </c>
    </row>
    <row r="344" spans="1:7" ht="15.6" x14ac:dyDescent="0.3">
      <c r="A344" s="144" t="s">
        <v>450</v>
      </c>
      <c r="B344" s="226" t="s">
        <v>698</v>
      </c>
      <c r="C344" s="144">
        <v>0</v>
      </c>
      <c r="D344" s="144">
        <v>0</v>
      </c>
      <c r="E344" s="144">
        <v>0</v>
      </c>
      <c r="F344" s="144">
        <v>0</v>
      </c>
      <c r="G344" s="144">
        <v>0</v>
      </c>
    </row>
    <row r="345" spans="1:7" ht="15.6" x14ac:dyDescent="0.3">
      <c r="A345" s="144" t="s">
        <v>452</v>
      </c>
      <c r="B345" s="226" t="s">
        <v>631</v>
      </c>
      <c r="C345" s="144">
        <v>0</v>
      </c>
      <c r="D345" s="144">
        <v>0</v>
      </c>
      <c r="E345" s="144">
        <v>0</v>
      </c>
      <c r="F345" s="144">
        <v>0</v>
      </c>
      <c r="G345" s="144">
        <v>0</v>
      </c>
    </row>
    <row r="346" spans="1:7" ht="15.6" x14ac:dyDescent="0.3">
      <c r="A346" s="144" t="s">
        <v>454</v>
      </c>
      <c r="B346" s="149" t="s">
        <v>699</v>
      </c>
      <c r="C346" s="144">
        <v>0</v>
      </c>
      <c r="D346" s="144">
        <v>0</v>
      </c>
      <c r="E346" s="144">
        <v>0</v>
      </c>
      <c r="F346" s="144">
        <v>0</v>
      </c>
      <c r="G346" s="144">
        <v>0</v>
      </c>
    </row>
    <row r="347" spans="1:7" ht="15.6" x14ac:dyDescent="0.3">
      <c r="A347" s="144" t="s">
        <v>456</v>
      </c>
      <c r="B347" s="149" t="s">
        <v>633</v>
      </c>
      <c r="C347" s="144">
        <v>0</v>
      </c>
      <c r="D347" s="144">
        <v>0</v>
      </c>
      <c r="E347" s="144">
        <v>0</v>
      </c>
      <c r="F347" s="144">
        <v>0</v>
      </c>
      <c r="G347" s="144">
        <v>0</v>
      </c>
    </row>
    <row r="348" spans="1:7" ht="15.6" x14ac:dyDescent="0.3">
      <c r="A348" s="144" t="s">
        <v>458</v>
      </c>
      <c r="B348" s="226" t="s">
        <v>700</v>
      </c>
      <c r="C348" s="144">
        <v>18.399999999999999</v>
      </c>
      <c r="D348" s="144">
        <v>0</v>
      </c>
      <c r="E348" s="144">
        <v>18.399999999999999</v>
      </c>
      <c r="F348" s="144">
        <v>0</v>
      </c>
      <c r="G348" s="144">
        <v>18.399999999999999</v>
      </c>
    </row>
    <row r="349" spans="1:7" ht="15.6" x14ac:dyDescent="0.3">
      <c r="A349" s="144" t="s">
        <v>460</v>
      </c>
      <c r="B349" s="226" t="s">
        <v>701</v>
      </c>
      <c r="C349" s="144">
        <v>40972.800000000003</v>
      </c>
      <c r="D349" s="144">
        <v>0</v>
      </c>
      <c r="E349" s="144">
        <v>40972.800000000003</v>
      </c>
      <c r="F349" s="144">
        <v>0</v>
      </c>
      <c r="G349" s="144">
        <v>40972.800000000003</v>
      </c>
    </row>
    <row r="350" spans="1:7" ht="15.6" x14ac:dyDescent="0.3">
      <c r="A350" s="144" t="s">
        <v>462</v>
      </c>
      <c r="B350" s="149" t="s">
        <v>463</v>
      </c>
      <c r="C350" s="144">
        <v>0</v>
      </c>
      <c r="D350" s="144">
        <v>0</v>
      </c>
      <c r="E350" s="144">
        <v>0</v>
      </c>
      <c r="F350" s="144">
        <v>0</v>
      </c>
      <c r="G350" s="144">
        <v>0</v>
      </c>
    </row>
    <row r="351" spans="1:7" ht="15.6" x14ac:dyDescent="0.3">
      <c r="A351" s="144" t="s">
        <v>464</v>
      </c>
      <c r="B351" s="226" t="s">
        <v>637</v>
      </c>
      <c r="C351" s="144">
        <v>0</v>
      </c>
      <c r="D351" s="144">
        <v>0</v>
      </c>
      <c r="E351" s="144">
        <v>0</v>
      </c>
      <c r="F351" s="144">
        <v>0</v>
      </c>
      <c r="G351" s="144">
        <v>0</v>
      </c>
    </row>
    <row r="352" spans="1:7" ht="15.6" x14ac:dyDescent="0.3">
      <c r="A352" s="144" t="s">
        <v>466</v>
      </c>
      <c r="B352" s="149" t="s">
        <v>702</v>
      </c>
      <c r="C352" s="144">
        <v>0</v>
      </c>
      <c r="D352" s="144">
        <v>0</v>
      </c>
      <c r="E352" s="144">
        <v>0</v>
      </c>
      <c r="F352" s="144">
        <v>0</v>
      </c>
      <c r="G352" s="144">
        <v>0</v>
      </c>
    </row>
    <row r="353" spans="1:7" ht="15.6" x14ac:dyDescent="0.3">
      <c r="A353" s="144" t="s">
        <v>468</v>
      </c>
      <c r="B353" s="149" t="s">
        <v>703</v>
      </c>
      <c r="C353" s="144">
        <v>0</v>
      </c>
      <c r="D353" s="144">
        <v>0</v>
      </c>
      <c r="E353" s="144">
        <v>0</v>
      </c>
      <c r="F353" s="144">
        <v>0</v>
      </c>
      <c r="G353" s="144">
        <v>0</v>
      </c>
    </row>
    <row r="354" spans="1:7" ht="15.6" x14ac:dyDescent="0.3">
      <c r="A354" s="144" t="s">
        <v>470</v>
      </c>
      <c r="B354" s="149" t="s">
        <v>640</v>
      </c>
      <c r="C354" s="144">
        <v>0</v>
      </c>
      <c r="D354" s="144">
        <v>0</v>
      </c>
      <c r="E354" s="144">
        <v>0</v>
      </c>
      <c r="F354" s="144">
        <v>0</v>
      </c>
      <c r="G354" s="144">
        <v>0</v>
      </c>
    </row>
    <row r="355" spans="1:7" ht="15.6" x14ac:dyDescent="0.3">
      <c r="A355" s="144" t="s">
        <v>472</v>
      </c>
      <c r="B355" s="149" t="s">
        <v>704</v>
      </c>
      <c r="C355" s="144">
        <v>0</v>
      </c>
      <c r="D355" s="144">
        <v>0</v>
      </c>
      <c r="E355" s="144">
        <v>0</v>
      </c>
      <c r="F355" s="144">
        <v>0</v>
      </c>
      <c r="G355" s="144">
        <v>0</v>
      </c>
    </row>
    <row r="356" spans="1:7" ht="15.6" x14ac:dyDescent="0.3">
      <c r="A356" s="144" t="s">
        <v>474</v>
      </c>
      <c r="B356" s="149" t="s">
        <v>642</v>
      </c>
      <c r="C356" s="144">
        <v>160.16</v>
      </c>
      <c r="D356" s="144">
        <v>0</v>
      </c>
      <c r="E356" s="144">
        <v>160.16</v>
      </c>
      <c r="F356" s="144">
        <v>0</v>
      </c>
      <c r="G356" s="144">
        <v>160.16</v>
      </c>
    </row>
    <row r="357" spans="1:7" ht="15.6" x14ac:dyDescent="0.3">
      <c r="A357" s="144" t="s">
        <v>476</v>
      </c>
      <c r="B357" s="149" t="s">
        <v>705</v>
      </c>
      <c r="C357" s="144">
        <v>0</v>
      </c>
      <c r="D357" s="144">
        <v>0</v>
      </c>
      <c r="E357" s="144">
        <v>0</v>
      </c>
      <c r="F357" s="144">
        <v>0</v>
      </c>
      <c r="G357" s="144">
        <v>0</v>
      </c>
    </row>
    <row r="358" spans="1:7" ht="15.6" x14ac:dyDescent="0.3">
      <c r="A358" s="144" t="s">
        <v>478</v>
      </c>
      <c r="B358" s="149" t="s">
        <v>644</v>
      </c>
      <c r="C358" s="144">
        <v>0</v>
      </c>
      <c r="D358" s="144">
        <v>0</v>
      </c>
      <c r="E358" s="144">
        <v>0</v>
      </c>
      <c r="F358" s="144">
        <v>0</v>
      </c>
      <c r="G358" s="144">
        <v>0</v>
      </c>
    </row>
    <row r="359" spans="1:7" ht="15.6" x14ac:dyDescent="0.3">
      <c r="A359" s="144" t="s">
        <v>481</v>
      </c>
      <c r="B359" s="226" t="s">
        <v>706</v>
      </c>
      <c r="C359" s="144">
        <v>94513.26999999999</v>
      </c>
      <c r="D359" s="144">
        <v>0</v>
      </c>
      <c r="E359" s="144">
        <v>94513.26999999999</v>
      </c>
      <c r="F359" s="144">
        <v>0</v>
      </c>
      <c r="G359" s="144">
        <v>94513.26999999999</v>
      </c>
    </row>
    <row r="360" spans="1:7" ht="15.6" x14ac:dyDescent="0.3">
      <c r="A360" s="144" t="s">
        <v>481</v>
      </c>
      <c r="B360" s="226" t="s">
        <v>707</v>
      </c>
      <c r="C360" s="144">
        <v>0</v>
      </c>
      <c r="D360" s="144">
        <v>0</v>
      </c>
      <c r="E360" s="144">
        <v>0</v>
      </c>
      <c r="F360" s="144">
        <v>0</v>
      </c>
      <c r="G360" s="144">
        <v>0</v>
      </c>
    </row>
    <row r="361" spans="1:7" ht="15.6" x14ac:dyDescent="0.3">
      <c r="A361" s="144" t="s">
        <v>485</v>
      </c>
      <c r="B361" s="226" t="s">
        <v>646</v>
      </c>
      <c r="C361" s="144">
        <v>25903.88</v>
      </c>
      <c r="D361" s="144">
        <v>0</v>
      </c>
      <c r="E361" s="144">
        <v>25903.88</v>
      </c>
      <c r="F361" s="144">
        <v>0</v>
      </c>
      <c r="G361" s="144">
        <v>25903.88</v>
      </c>
    </row>
    <row r="362" spans="1:7" ht="15.6" x14ac:dyDescent="0.3">
      <c r="A362" s="144" t="s">
        <v>248</v>
      </c>
      <c r="B362" s="226" t="s">
        <v>647</v>
      </c>
      <c r="C362" s="144">
        <v>133825</v>
      </c>
      <c r="D362" s="144">
        <v>0</v>
      </c>
      <c r="E362" s="144">
        <v>133825</v>
      </c>
      <c r="F362" s="144">
        <v>0</v>
      </c>
      <c r="G362" s="144">
        <v>133825</v>
      </c>
    </row>
    <row r="363" spans="1:7" ht="15.6" x14ac:dyDescent="0.3">
      <c r="A363" s="144" t="s">
        <v>248</v>
      </c>
      <c r="B363" s="226" t="s">
        <v>708</v>
      </c>
      <c r="C363" s="144">
        <v>0</v>
      </c>
      <c r="D363" s="144">
        <v>0</v>
      </c>
      <c r="E363" s="144">
        <v>0</v>
      </c>
      <c r="F363" s="144">
        <v>0</v>
      </c>
      <c r="G363" s="144">
        <v>0</v>
      </c>
    </row>
    <row r="364" spans="1:7" ht="15.6" x14ac:dyDescent="0.3">
      <c r="A364" s="144" t="s">
        <v>489</v>
      </c>
      <c r="B364" s="226" t="s">
        <v>649</v>
      </c>
      <c r="C364" s="144">
        <v>0</v>
      </c>
      <c r="D364" s="144">
        <v>0</v>
      </c>
      <c r="E364" s="144">
        <v>0</v>
      </c>
      <c r="F364" s="144">
        <v>0</v>
      </c>
      <c r="G364" s="144">
        <v>0</v>
      </c>
    </row>
    <row r="365" spans="1:7" ht="15.6" x14ac:dyDescent="0.3">
      <c r="A365" s="144" t="s">
        <v>491</v>
      </c>
      <c r="B365" s="226" t="s">
        <v>650</v>
      </c>
      <c r="C365" s="144">
        <v>0</v>
      </c>
      <c r="D365" s="144">
        <v>0</v>
      </c>
      <c r="E365" s="144">
        <v>0</v>
      </c>
      <c r="F365" s="144">
        <v>0</v>
      </c>
      <c r="G365" s="144">
        <v>0</v>
      </c>
    </row>
    <row r="366" spans="1:7" ht="15.6" x14ac:dyDescent="0.3">
      <c r="A366" s="144" t="s">
        <v>493</v>
      </c>
      <c r="B366" s="226" t="s">
        <v>651</v>
      </c>
      <c r="C366" s="144">
        <v>474.3</v>
      </c>
      <c r="D366" s="144">
        <v>0</v>
      </c>
      <c r="E366" s="144">
        <v>474.3</v>
      </c>
      <c r="F366" s="144">
        <v>0</v>
      </c>
      <c r="G366" s="144">
        <v>474.3</v>
      </c>
    </row>
    <row r="367" spans="1:7" ht="15.6" x14ac:dyDescent="0.3">
      <c r="A367" s="144" t="s">
        <v>495</v>
      </c>
      <c r="B367" s="226" t="s">
        <v>652</v>
      </c>
      <c r="C367" s="144">
        <v>0</v>
      </c>
      <c r="D367" s="144">
        <v>0</v>
      </c>
      <c r="E367" s="144">
        <v>0</v>
      </c>
      <c r="F367" s="144">
        <v>0</v>
      </c>
      <c r="G367" s="144">
        <v>0</v>
      </c>
    </row>
    <row r="368" spans="1:7" ht="15.6" x14ac:dyDescent="0.3">
      <c r="A368" s="144" t="s">
        <v>497</v>
      </c>
      <c r="B368" s="226" t="s">
        <v>498</v>
      </c>
      <c r="C368" s="144">
        <v>28111.949999999997</v>
      </c>
      <c r="D368" s="144">
        <v>0</v>
      </c>
      <c r="E368" s="144">
        <v>28111.949999999997</v>
      </c>
      <c r="F368" s="144">
        <v>0</v>
      </c>
      <c r="G368" s="144">
        <v>28111.949999999997</v>
      </c>
    </row>
    <row r="369" spans="1:7" ht="15.6" x14ac:dyDescent="0.3">
      <c r="A369" s="144" t="s">
        <v>499</v>
      </c>
      <c r="B369" s="226" t="s">
        <v>709</v>
      </c>
      <c r="C369" s="144">
        <v>0</v>
      </c>
      <c r="D369" s="144">
        <v>0</v>
      </c>
      <c r="E369" s="144">
        <v>0</v>
      </c>
      <c r="F369" s="144">
        <v>0</v>
      </c>
      <c r="G369" s="144">
        <v>0</v>
      </c>
    </row>
    <row r="370" spans="1:7" ht="15.6" x14ac:dyDescent="0.3">
      <c r="A370" s="144" t="s">
        <v>501</v>
      </c>
      <c r="B370" s="226" t="s">
        <v>655</v>
      </c>
      <c r="C370" s="144">
        <v>0</v>
      </c>
      <c r="D370" s="144">
        <v>0</v>
      </c>
      <c r="E370" s="144">
        <v>0</v>
      </c>
      <c r="F370" s="144">
        <v>0</v>
      </c>
      <c r="G370" s="144">
        <v>0</v>
      </c>
    </row>
    <row r="371" spans="1:7" ht="15.6" x14ac:dyDescent="0.3">
      <c r="A371" s="144" t="s">
        <v>503</v>
      </c>
      <c r="B371" s="226" t="s">
        <v>710</v>
      </c>
      <c r="C371" s="144">
        <v>68801.95</v>
      </c>
      <c r="D371" s="144">
        <v>0</v>
      </c>
      <c r="E371" s="144">
        <v>68801.95</v>
      </c>
      <c r="F371" s="144">
        <v>0</v>
      </c>
      <c r="G371" s="144">
        <v>68801.95</v>
      </c>
    </row>
    <row r="372" spans="1:7" ht="15.6" x14ac:dyDescent="0.3">
      <c r="A372" s="144" t="s">
        <v>505</v>
      </c>
      <c r="B372" s="226" t="s">
        <v>657</v>
      </c>
      <c r="C372" s="144">
        <v>0</v>
      </c>
      <c r="D372" s="144">
        <v>0</v>
      </c>
      <c r="E372" s="144">
        <v>0</v>
      </c>
      <c r="F372" s="144">
        <v>0</v>
      </c>
      <c r="G372" s="144">
        <v>0</v>
      </c>
    </row>
    <row r="373" spans="1:7" ht="15.6" x14ac:dyDescent="0.3">
      <c r="A373" s="144" t="s">
        <v>507</v>
      </c>
      <c r="B373" s="226" t="s">
        <v>658</v>
      </c>
      <c r="C373" s="144">
        <v>1605</v>
      </c>
      <c r="D373" s="144">
        <v>0</v>
      </c>
      <c r="E373" s="144">
        <v>1605</v>
      </c>
      <c r="F373" s="144">
        <v>0</v>
      </c>
      <c r="G373" s="144">
        <v>1605</v>
      </c>
    </row>
    <row r="374" spans="1:7" ht="15.6" x14ac:dyDescent="0.3">
      <c r="A374" s="144" t="s">
        <v>270</v>
      </c>
      <c r="B374" s="226" t="s">
        <v>659</v>
      </c>
      <c r="C374" s="144">
        <v>0</v>
      </c>
      <c r="D374" s="144">
        <v>0</v>
      </c>
      <c r="E374" s="144">
        <v>0</v>
      </c>
      <c r="F374" s="144">
        <v>0</v>
      </c>
      <c r="G374" s="144">
        <v>0</v>
      </c>
    </row>
    <row r="375" spans="1:7" ht="15.6" x14ac:dyDescent="0.3">
      <c r="A375" s="144" t="s">
        <v>264</v>
      </c>
      <c r="B375" s="226" t="s">
        <v>660</v>
      </c>
      <c r="C375" s="144">
        <v>0</v>
      </c>
      <c r="D375" s="144">
        <v>0</v>
      </c>
      <c r="E375" s="144">
        <v>0</v>
      </c>
      <c r="F375" s="144">
        <v>0</v>
      </c>
      <c r="G375" s="144">
        <v>0</v>
      </c>
    </row>
    <row r="376" spans="1:7" ht="15.6" x14ac:dyDescent="0.3">
      <c r="A376" s="144" t="s">
        <v>276</v>
      </c>
      <c r="B376" s="225" t="s">
        <v>711</v>
      </c>
      <c r="C376" s="144">
        <v>0</v>
      </c>
      <c r="D376" s="144">
        <v>0</v>
      </c>
      <c r="E376" s="144">
        <v>0</v>
      </c>
      <c r="F376" s="144">
        <v>0</v>
      </c>
      <c r="G376" s="144">
        <v>0</v>
      </c>
    </row>
    <row r="377" spans="1:7" ht="15.6" x14ac:dyDescent="0.3">
      <c r="A377" s="144" t="s">
        <v>512</v>
      </c>
      <c r="B377" s="149" t="s">
        <v>712</v>
      </c>
      <c r="C377" s="144">
        <v>0</v>
      </c>
      <c r="D377" s="144">
        <v>0</v>
      </c>
      <c r="E377" s="144">
        <v>0</v>
      </c>
      <c r="F377" s="144">
        <v>0</v>
      </c>
      <c r="G377" s="144">
        <v>0</v>
      </c>
    </row>
    <row r="378" spans="1:7" ht="15.6" x14ac:dyDescent="0.3">
      <c r="A378" s="144" t="s">
        <v>515</v>
      </c>
      <c r="B378" s="225" t="s">
        <v>713</v>
      </c>
      <c r="C378" s="144">
        <v>0</v>
      </c>
      <c r="D378" s="144">
        <v>0</v>
      </c>
      <c r="E378" s="144">
        <v>0</v>
      </c>
      <c r="F378" s="144">
        <v>0</v>
      </c>
      <c r="G378" s="144">
        <v>0</v>
      </c>
    </row>
    <row r="379" spans="1:7" ht="15.6" x14ac:dyDescent="0.3">
      <c r="A379" s="147" t="s">
        <v>274</v>
      </c>
      <c r="B379" s="149" t="s">
        <v>714</v>
      </c>
      <c r="C379" s="144">
        <v>0</v>
      </c>
      <c r="D379" s="144">
        <v>0</v>
      </c>
      <c r="E379" s="144">
        <v>0</v>
      </c>
      <c r="F379" s="144">
        <v>0</v>
      </c>
      <c r="G379" s="144">
        <v>0</v>
      </c>
    </row>
    <row r="380" spans="1:7" ht="15.6" x14ac:dyDescent="0.3">
      <c r="A380" s="144" t="s">
        <v>518</v>
      </c>
      <c r="B380" s="149" t="s">
        <v>715</v>
      </c>
      <c r="C380" s="144">
        <v>0</v>
      </c>
      <c r="D380" s="144">
        <v>0</v>
      </c>
      <c r="E380" s="144">
        <v>0</v>
      </c>
      <c r="F380" s="144">
        <v>0</v>
      </c>
      <c r="G380" s="144">
        <v>0</v>
      </c>
    </row>
    <row r="381" spans="1:7" ht="15.6" x14ac:dyDescent="0.3">
      <c r="A381" s="144" t="s">
        <v>520</v>
      </c>
      <c r="B381" s="226" t="s">
        <v>716</v>
      </c>
      <c r="C381" s="144">
        <v>0</v>
      </c>
      <c r="D381" s="144">
        <v>0</v>
      </c>
      <c r="E381" s="144">
        <v>0</v>
      </c>
      <c r="F381" s="144">
        <v>0</v>
      </c>
      <c r="G381" s="144">
        <v>0</v>
      </c>
    </row>
    <row r="382" spans="1:7" ht="15.6" x14ac:dyDescent="0.3">
      <c r="A382" s="144" t="s">
        <v>522</v>
      </c>
      <c r="B382" s="226" t="s">
        <v>717</v>
      </c>
      <c r="C382" s="144">
        <v>0</v>
      </c>
      <c r="D382" s="144">
        <v>0</v>
      </c>
      <c r="E382" s="144">
        <v>0</v>
      </c>
      <c r="F382" s="144">
        <v>0</v>
      </c>
      <c r="G382" s="144">
        <v>0</v>
      </c>
    </row>
    <row r="383" spans="1:7" ht="15.6" x14ac:dyDescent="0.3">
      <c r="A383" s="144" t="s">
        <v>524</v>
      </c>
      <c r="B383" s="226" t="s">
        <v>668</v>
      </c>
      <c r="C383" s="144">
        <v>0</v>
      </c>
      <c r="D383" s="144">
        <v>0</v>
      </c>
      <c r="E383" s="144">
        <v>0</v>
      </c>
      <c r="F383" s="144">
        <v>7749.38</v>
      </c>
      <c r="G383" s="144">
        <v>7749.38</v>
      </c>
    </row>
    <row r="384" spans="1:7" ht="15.6" x14ac:dyDescent="0.3">
      <c r="A384" s="144" t="s">
        <v>526</v>
      </c>
      <c r="B384" s="224" t="s">
        <v>669</v>
      </c>
      <c r="C384" s="144">
        <v>0</v>
      </c>
      <c r="D384" s="144">
        <v>0</v>
      </c>
      <c r="E384" s="144">
        <v>0</v>
      </c>
      <c r="F384" s="144">
        <v>0</v>
      </c>
      <c r="G384" s="144">
        <v>0</v>
      </c>
    </row>
    <row r="385" spans="1:7" ht="15.6" x14ac:dyDescent="0.3">
      <c r="A385" s="144" t="s">
        <v>528</v>
      </c>
      <c r="B385" s="224" t="s">
        <v>670</v>
      </c>
      <c r="C385" s="144">
        <v>0</v>
      </c>
      <c r="D385" s="144">
        <v>0</v>
      </c>
      <c r="E385" s="144">
        <v>0</v>
      </c>
      <c r="F385" s="144">
        <v>0</v>
      </c>
      <c r="G385" s="144">
        <v>0</v>
      </c>
    </row>
    <row r="386" spans="1:7" ht="15.6" x14ac:dyDescent="0.3">
      <c r="A386" s="144" t="s">
        <v>530</v>
      </c>
      <c r="B386" s="226" t="s">
        <v>718</v>
      </c>
      <c r="C386" s="144">
        <v>0</v>
      </c>
      <c r="D386" s="144">
        <v>0</v>
      </c>
      <c r="E386" s="144">
        <v>0</v>
      </c>
      <c r="F386" s="144">
        <v>0</v>
      </c>
      <c r="G386" s="144">
        <v>0</v>
      </c>
    </row>
    <row r="387" spans="1:7" ht="15.6" x14ac:dyDescent="0.3">
      <c r="A387" s="144" t="s">
        <v>672</v>
      </c>
      <c r="B387" s="226">
        <v>6825</v>
      </c>
      <c r="C387" s="144">
        <v>1231.7</v>
      </c>
      <c r="D387" s="144">
        <v>0</v>
      </c>
      <c r="E387" s="144">
        <v>1231.7</v>
      </c>
      <c r="F387" s="144">
        <v>0</v>
      </c>
      <c r="G387" s="144">
        <v>1231.7</v>
      </c>
    </row>
    <row r="388" spans="1:7" ht="15.6" x14ac:dyDescent="0.3">
      <c r="A388" s="144" t="s">
        <v>535</v>
      </c>
      <c r="B388" s="226" t="s">
        <v>673</v>
      </c>
      <c r="C388" s="144">
        <v>277.10000000000002</v>
      </c>
      <c r="D388" s="144">
        <v>0</v>
      </c>
      <c r="E388" s="144">
        <v>277.10000000000002</v>
      </c>
      <c r="F388" s="144">
        <v>0</v>
      </c>
      <c r="G388" s="144">
        <v>277.10000000000002</v>
      </c>
    </row>
    <row r="389" spans="1:7" ht="15.6" x14ac:dyDescent="0.3">
      <c r="A389" s="144" t="s">
        <v>347</v>
      </c>
      <c r="B389" s="226" t="s">
        <v>674</v>
      </c>
      <c r="C389" s="144">
        <v>0</v>
      </c>
      <c r="D389" s="144">
        <v>0</v>
      </c>
      <c r="E389" s="144">
        <v>0</v>
      </c>
      <c r="F389" s="144">
        <v>0</v>
      </c>
      <c r="G389" s="144">
        <v>0</v>
      </c>
    </row>
    <row r="390" spans="1:7" ht="15.6" x14ac:dyDescent="0.3">
      <c r="A390" s="144" t="s">
        <v>538</v>
      </c>
      <c r="B390" s="226" t="s">
        <v>675</v>
      </c>
      <c r="C390" s="144">
        <v>1615.0000000000002</v>
      </c>
      <c r="D390" s="144">
        <v>0</v>
      </c>
      <c r="E390" s="144">
        <v>1615.0000000000002</v>
      </c>
      <c r="F390" s="144">
        <v>0</v>
      </c>
      <c r="G390" s="144">
        <v>1615.0000000000002</v>
      </c>
    </row>
    <row r="391" spans="1:7" ht="15.6" x14ac:dyDescent="0.3">
      <c r="A391" s="144" t="s">
        <v>538</v>
      </c>
      <c r="B391" s="226" t="s">
        <v>719</v>
      </c>
      <c r="C391" s="144">
        <v>0</v>
      </c>
      <c r="D391" s="144">
        <v>0</v>
      </c>
      <c r="E391" s="144">
        <v>0</v>
      </c>
      <c r="F391" s="144">
        <v>0</v>
      </c>
      <c r="G391" s="144">
        <v>0</v>
      </c>
    </row>
    <row r="392" spans="1:7" ht="15.6" x14ac:dyDescent="0.3">
      <c r="A392" s="144" t="s">
        <v>541</v>
      </c>
      <c r="B392" s="149" t="s">
        <v>677</v>
      </c>
      <c r="C392" s="144">
        <v>84.24</v>
      </c>
      <c r="D392" s="144">
        <v>0</v>
      </c>
      <c r="E392" s="144">
        <v>84.24</v>
      </c>
      <c r="F392" s="144">
        <v>0</v>
      </c>
      <c r="G392" s="144">
        <v>84.24</v>
      </c>
    </row>
    <row r="393" spans="1:7" ht="15.6" x14ac:dyDescent="0.3">
      <c r="A393" s="144" t="s">
        <v>541</v>
      </c>
      <c r="B393" s="149" t="s">
        <v>720</v>
      </c>
      <c r="C393" s="144">
        <v>0</v>
      </c>
      <c r="D393" s="144">
        <v>0</v>
      </c>
      <c r="E393" s="144">
        <v>0</v>
      </c>
      <c r="F393" s="144">
        <v>0</v>
      </c>
      <c r="G393" s="144">
        <v>0</v>
      </c>
    </row>
    <row r="394" spans="1:7" ht="15.6" x14ac:dyDescent="0.3">
      <c r="A394" s="144" t="s">
        <v>544</v>
      </c>
      <c r="B394" s="226" t="s">
        <v>679</v>
      </c>
      <c r="C394" s="144">
        <v>89.82</v>
      </c>
      <c r="D394" s="144">
        <v>0</v>
      </c>
      <c r="E394" s="144">
        <v>89.82</v>
      </c>
      <c r="F394" s="144">
        <v>0</v>
      </c>
      <c r="G394" s="144">
        <v>89.82</v>
      </c>
    </row>
    <row r="395" spans="1:7" ht="15.6" x14ac:dyDescent="0.3">
      <c r="A395" s="144" t="s">
        <v>548</v>
      </c>
      <c r="B395" s="226" t="s">
        <v>722</v>
      </c>
      <c r="C395" s="144">
        <v>0</v>
      </c>
      <c r="D395" s="144">
        <v>0</v>
      </c>
      <c r="E395" s="144">
        <v>0</v>
      </c>
      <c r="F395" s="144">
        <v>0</v>
      </c>
      <c r="G395" s="144">
        <v>0</v>
      </c>
    </row>
    <row r="396" spans="1:7" ht="15.6" x14ac:dyDescent="0.3">
      <c r="A396" s="144" t="s">
        <v>553</v>
      </c>
      <c r="B396" s="226" t="s">
        <v>682</v>
      </c>
      <c r="C396" s="144">
        <v>0</v>
      </c>
      <c r="D396" s="144">
        <v>0</v>
      </c>
      <c r="E396" s="144">
        <v>0</v>
      </c>
      <c r="F396" s="144">
        <v>0</v>
      </c>
      <c r="G396" s="144">
        <v>0</v>
      </c>
    </row>
    <row r="397" spans="1:7" ht="15.6" x14ac:dyDescent="0.3">
      <c r="A397" s="144" t="s">
        <v>555</v>
      </c>
      <c r="B397" s="149" t="s">
        <v>723</v>
      </c>
      <c r="C397" s="144">
        <v>0</v>
      </c>
      <c r="D397" s="144">
        <v>0</v>
      </c>
      <c r="E397" s="144">
        <v>0</v>
      </c>
      <c r="F397" s="144">
        <v>0</v>
      </c>
      <c r="G397" s="144">
        <v>0</v>
      </c>
    </row>
    <row r="398" spans="1:7" ht="15.6" x14ac:dyDescent="0.3">
      <c r="A398" s="144" t="s">
        <v>557</v>
      </c>
      <c r="B398" s="149" t="s">
        <v>684</v>
      </c>
      <c r="C398" s="144">
        <v>0</v>
      </c>
      <c r="D398" s="144">
        <v>0</v>
      </c>
      <c r="E398" s="144">
        <v>0</v>
      </c>
      <c r="F398" s="144">
        <v>0</v>
      </c>
      <c r="G398" s="144">
        <v>0</v>
      </c>
    </row>
    <row r="399" spans="1:7" ht="15.6" x14ac:dyDescent="0.3">
      <c r="A399" s="144" t="s">
        <v>559</v>
      </c>
      <c r="B399" s="149" t="s">
        <v>685</v>
      </c>
      <c r="C399" s="144">
        <v>0</v>
      </c>
      <c r="D399" s="144">
        <v>0</v>
      </c>
      <c r="E399" s="144">
        <v>0</v>
      </c>
      <c r="F399" s="144">
        <v>0</v>
      </c>
      <c r="G399" s="144">
        <v>0</v>
      </c>
    </row>
    <row r="400" spans="1:7" ht="15.6" x14ac:dyDescent="0.3">
      <c r="A400" s="144" t="s">
        <v>561</v>
      </c>
      <c r="B400" s="149" t="s">
        <v>724</v>
      </c>
      <c r="C400" s="144">
        <v>0</v>
      </c>
      <c r="D400" s="144">
        <v>0</v>
      </c>
      <c r="E400" s="144">
        <v>0</v>
      </c>
      <c r="F400" s="144">
        <v>0</v>
      </c>
      <c r="G400" s="144">
        <v>0</v>
      </c>
    </row>
    <row r="401" spans="1:7" ht="15.6" x14ac:dyDescent="0.3">
      <c r="A401" s="144" t="s">
        <v>563</v>
      </c>
      <c r="B401" s="149" t="s">
        <v>725</v>
      </c>
      <c r="C401" s="144">
        <v>0</v>
      </c>
      <c r="D401" s="144">
        <v>0</v>
      </c>
      <c r="E401" s="144">
        <v>0</v>
      </c>
      <c r="F401" s="144">
        <v>0</v>
      </c>
      <c r="G401" s="144">
        <v>0</v>
      </c>
    </row>
    <row r="402" spans="1:7" ht="15.6" x14ac:dyDescent="0.3">
      <c r="A402" s="144" t="s">
        <v>566</v>
      </c>
      <c r="B402" s="149" t="s">
        <v>726</v>
      </c>
      <c r="C402" s="144">
        <v>0</v>
      </c>
      <c r="D402" s="144">
        <v>0</v>
      </c>
      <c r="E402" s="144">
        <v>0</v>
      </c>
      <c r="F402" s="144">
        <v>0</v>
      </c>
      <c r="G402" s="144">
        <v>0</v>
      </c>
    </row>
    <row r="403" spans="1:7" ht="15.6" x14ac:dyDescent="0.3">
      <c r="A403" s="144" t="s">
        <v>566</v>
      </c>
      <c r="B403" s="149" t="s">
        <v>727</v>
      </c>
      <c r="C403" s="144">
        <v>6716834.4000000004</v>
      </c>
      <c r="D403" s="144">
        <v>-46646.570000000298</v>
      </c>
      <c r="E403" s="144">
        <v>6670187.8300000001</v>
      </c>
      <c r="F403" s="144">
        <v>0</v>
      </c>
      <c r="G403" s="144">
        <v>6670187.8300000001</v>
      </c>
    </row>
    <row r="404" spans="1:7" ht="15.6" x14ac:dyDescent="0.3">
      <c r="A404" s="144" t="s">
        <v>567</v>
      </c>
      <c r="B404" s="225" t="s">
        <v>587</v>
      </c>
      <c r="C404" s="144">
        <v>0</v>
      </c>
      <c r="D404" s="144">
        <v>0</v>
      </c>
      <c r="E404" s="144">
        <v>0</v>
      </c>
      <c r="F404" s="144">
        <v>0</v>
      </c>
      <c r="G404" s="144">
        <v>0</v>
      </c>
    </row>
    <row r="405" spans="1:7" ht="15.6" x14ac:dyDescent="0.3">
      <c r="A405" s="144" t="s">
        <v>569</v>
      </c>
      <c r="B405" s="225" t="s">
        <v>570</v>
      </c>
      <c r="C405" s="144"/>
      <c r="D405" s="144">
        <v>0</v>
      </c>
      <c r="E405" s="144">
        <v>0</v>
      </c>
      <c r="F405" s="144">
        <v>0</v>
      </c>
      <c r="G405" s="144">
        <v>0</v>
      </c>
    </row>
    <row r="406" spans="1:7" ht="15.6" x14ac:dyDescent="0.3">
      <c r="A406" s="144" t="s">
        <v>571</v>
      </c>
      <c r="B406" s="144"/>
      <c r="C406" s="144"/>
      <c r="D406" s="144">
        <v>0</v>
      </c>
      <c r="E406" s="144">
        <v>0</v>
      </c>
      <c r="F406" s="144">
        <v>0</v>
      </c>
      <c r="G406" s="144">
        <v>0</v>
      </c>
    </row>
    <row r="407" spans="1:7" ht="15.6" x14ac:dyDescent="0.3">
      <c r="A407" s="144" t="s">
        <v>572</v>
      </c>
      <c r="B407" s="144"/>
      <c r="C407" s="144"/>
      <c r="D407" s="144">
        <v>0</v>
      </c>
      <c r="E407" s="144">
        <v>0</v>
      </c>
      <c r="F407" s="144">
        <v>0</v>
      </c>
      <c r="G407" s="144">
        <v>0</v>
      </c>
    </row>
    <row r="408" spans="1:7" ht="15.6" x14ac:dyDescent="0.3">
      <c r="A408" s="144" t="s">
        <v>728</v>
      </c>
      <c r="B408" s="225" t="s">
        <v>729</v>
      </c>
      <c r="C408" s="144"/>
      <c r="D408" s="144">
        <v>0</v>
      </c>
      <c r="E408" s="144">
        <v>0</v>
      </c>
      <c r="F408" s="144">
        <v>0</v>
      </c>
      <c r="G408" s="144">
        <v>0</v>
      </c>
    </row>
    <row r="409" spans="1:7" ht="15.6" x14ac:dyDescent="0.3">
      <c r="A409" s="144" t="s">
        <v>574</v>
      </c>
      <c r="B409" s="144"/>
      <c r="C409" s="144"/>
      <c r="D409" s="144">
        <v>0</v>
      </c>
      <c r="E409" s="144">
        <v>0</v>
      </c>
      <c r="F409" s="144">
        <v>0</v>
      </c>
      <c r="G409" s="144">
        <v>0</v>
      </c>
    </row>
    <row r="410" spans="1:7" ht="15.6" x14ac:dyDescent="0.3">
      <c r="A410" s="144" t="s">
        <v>575</v>
      </c>
      <c r="B410" s="225" t="s">
        <v>576</v>
      </c>
      <c r="C410" s="144"/>
      <c r="D410" s="144">
        <v>0</v>
      </c>
      <c r="E410" s="144">
        <v>0</v>
      </c>
      <c r="F410" s="144">
        <v>0</v>
      </c>
      <c r="G410" s="144">
        <v>0</v>
      </c>
    </row>
    <row r="411" spans="1:7" ht="15.6" x14ac:dyDescent="0.3">
      <c r="A411" s="144"/>
      <c r="B411" s="158"/>
      <c r="C411" s="148" t="s">
        <v>577</v>
      </c>
      <c r="D411" s="148" t="s">
        <v>577</v>
      </c>
      <c r="E411" s="148" t="s">
        <v>577</v>
      </c>
      <c r="F411" s="148" t="s">
        <v>577</v>
      </c>
      <c r="G411" s="148" t="s">
        <v>577</v>
      </c>
    </row>
    <row r="412" spans="1:7" ht="15.6" x14ac:dyDescent="0.3">
      <c r="A412" s="144" t="s">
        <v>578</v>
      </c>
      <c r="B412" s="158"/>
      <c r="C412" s="144">
        <v>7161963.0800000001</v>
      </c>
      <c r="D412" s="144">
        <v>-46646.570000000298</v>
      </c>
      <c r="E412" s="144">
        <v>7115316.5099999998</v>
      </c>
      <c r="F412" s="144">
        <v>7749.38</v>
      </c>
      <c r="G412" s="144">
        <v>7123065.8899999997</v>
      </c>
    </row>
    <row r="413" spans="1:7" ht="15.6" x14ac:dyDescent="0.3">
      <c r="A413" s="144"/>
      <c r="B413" s="144"/>
      <c r="C413" s="148" t="s">
        <v>397</v>
      </c>
      <c r="D413" s="148" t="s">
        <v>397</v>
      </c>
      <c r="E413" s="148" t="s">
        <v>397</v>
      </c>
      <c r="F413" s="148" t="s">
        <v>397</v>
      </c>
      <c r="G413" s="148" t="s">
        <v>397</v>
      </c>
    </row>
    <row r="414" spans="1:7" ht="15.6" x14ac:dyDescent="0.3">
      <c r="A414" s="144"/>
      <c r="B414" s="144"/>
      <c r="C414" s="144"/>
      <c r="D414" s="144"/>
      <c r="E414" s="144"/>
      <c r="F414" s="144"/>
      <c r="G414" s="144"/>
    </row>
    <row r="415" spans="1:7" ht="15.6" x14ac:dyDescent="0.3">
      <c r="A415" s="144"/>
      <c r="B415" s="144"/>
      <c r="C415" s="144"/>
      <c r="D415" s="144"/>
      <c r="E415" s="144"/>
      <c r="F415" s="144"/>
      <c r="G415" s="144"/>
    </row>
    <row r="416" spans="1:7" ht="15.6" x14ac:dyDescent="0.3">
      <c r="A416" s="144"/>
      <c r="B416" s="144"/>
      <c r="C416" s="144"/>
      <c r="D416" s="144"/>
      <c r="E416" s="144"/>
      <c r="F416" s="144"/>
      <c r="G416" s="144"/>
    </row>
    <row r="417" spans="1:7" ht="15.6" x14ac:dyDescent="0.3">
      <c r="A417" s="144"/>
      <c r="B417" s="144"/>
      <c r="C417" s="144"/>
      <c r="D417" s="144"/>
      <c r="E417" s="144"/>
      <c r="F417" s="144"/>
      <c r="G417" s="144"/>
    </row>
    <row r="418" spans="1:7" ht="15.6" x14ac:dyDescent="0.3">
      <c r="A418" s="144"/>
      <c r="B418" s="144"/>
      <c r="C418" s="144"/>
      <c r="D418" s="144"/>
      <c r="E418" s="144"/>
      <c r="F418" s="144"/>
      <c r="G418" s="144"/>
    </row>
    <row r="419" spans="1:7" ht="15.6" x14ac:dyDescent="0.3">
      <c r="A419" s="144"/>
      <c r="B419" s="144"/>
      <c r="C419" s="144"/>
      <c r="D419" s="144"/>
      <c r="E419" s="144"/>
      <c r="F419" s="144"/>
      <c r="G419" s="144"/>
    </row>
    <row r="420" spans="1:7" ht="15.6" x14ac:dyDescent="0.3">
      <c r="A420" s="144"/>
      <c r="B420" s="144"/>
      <c r="C420" s="144"/>
      <c r="D420" s="144"/>
      <c r="E420" s="144"/>
      <c r="F420" s="144"/>
      <c r="G420" s="144"/>
    </row>
    <row r="421" spans="1:7" ht="15.6" x14ac:dyDescent="0.3">
      <c r="A421" s="144"/>
      <c r="B421" s="144"/>
      <c r="C421" s="144"/>
      <c r="D421" s="144"/>
      <c r="E421" s="144"/>
      <c r="F421" s="144"/>
      <c r="G421" s="144"/>
    </row>
    <row r="422" spans="1:7" ht="15.6" x14ac:dyDescent="0.3">
      <c r="A422" s="144"/>
      <c r="B422" s="144"/>
      <c r="C422" s="144" t="s">
        <v>394</v>
      </c>
      <c r="D422" s="144"/>
      <c r="E422" s="144"/>
      <c r="F422" s="144"/>
      <c r="G422" s="144"/>
    </row>
    <row r="423" spans="1:7" ht="15.6" x14ac:dyDescent="0.3">
      <c r="A423" s="144"/>
      <c r="B423" s="144"/>
      <c r="C423" s="144" t="s">
        <v>580</v>
      </c>
      <c r="D423" s="144"/>
      <c r="E423" s="144"/>
      <c r="F423" s="144"/>
      <c r="G423" s="144"/>
    </row>
    <row r="424" spans="1:7" ht="15.6" x14ac:dyDescent="0.3">
      <c r="A424" s="144" t="s">
        <v>594</v>
      </c>
      <c r="B424" s="144"/>
      <c r="C424" s="149" t="s">
        <v>691</v>
      </c>
      <c r="D424" s="144"/>
      <c r="E424" s="144"/>
      <c r="F424" s="144"/>
      <c r="G424" s="144"/>
    </row>
    <row r="425" spans="1:7" ht="15.6" x14ac:dyDescent="0.3">
      <c r="A425" s="148" t="s">
        <v>397</v>
      </c>
      <c r="B425" s="156" t="s">
        <v>397</v>
      </c>
      <c r="C425" s="156" t="s">
        <v>397</v>
      </c>
      <c r="D425" s="156" t="s">
        <v>397</v>
      </c>
      <c r="E425" s="156" t="s">
        <v>397</v>
      </c>
      <c r="F425" s="156" t="s">
        <v>397</v>
      </c>
      <c r="G425" s="156" t="s">
        <v>397</v>
      </c>
    </row>
    <row r="426" spans="1:7" ht="15.6" x14ac:dyDescent="0.3">
      <c r="A426" s="144" t="s">
        <v>398</v>
      </c>
      <c r="B426" s="158"/>
      <c r="C426" s="146" t="s">
        <v>185</v>
      </c>
      <c r="D426" s="146" t="s">
        <v>185</v>
      </c>
      <c r="E426" s="146" t="s">
        <v>399</v>
      </c>
      <c r="F426" s="146" t="s">
        <v>185</v>
      </c>
      <c r="G426" s="146" t="s">
        <v>400</v>
      </c>
    </row>
    <row r="427" spans="1:7" ht="15.6" x14ac:dyDescent="0.3">
      <c r="A427" s="144"/>
      <c r="B427" s="158"/>
      <c r="C427" s="146" t="s">
        <v>401</v>
      </c>
      <c r="D427" s="146" t="s">
        <v>402</v>
      </c>
      <c r="E427" s="146" t="s">
        <v>402</v>
      </c>
      <c r="F427" s="146" t="s">
        <v>403</v>
      </c>
      <c r="G427" s="146" t="s">
        <v>404</v>
      </c>
    </row>
    <row r="428" spans="1:7" ht="15.6" x14ac:dyDescent="0.3">
      <c r="A428" s="144"/>
      <c r="B428" s="158"/>
      <c r="C428" s="146" t="s">
        <v>405</v>
      </c>
      <c r="D428" s="146" t="s">
        <v>406</v>
      </c>
      <c r="E428" s="144"/>
      <c r="F428" s="146" t="s">
        <v>406</v>
      </c>
      <c r="G428" s="146" t="s">
        <v>581</v>
      </c>
    </row>
    <row r="429" spans="1:7" ht="15.6" x14ac:dyDescent="0.3">
      <c r="A429" s="148" t="s">
        <v>397</v>
      </c>
      <c r="B429" s="156" t="s">
        <v>397</v>
      </c>
      <c r="C429" s="156" t="s">
        <v>397</v>
      </c>
      <c r="D429" s="156" t="s">
        <v>397</v>
      </c>
      <c r="E429" s="156" t="s">
        <v>397</v>
      </c>
      <c r="F429" s="156" t="s">
        <v>397</v>
      </c>
      <c r="G429" s="156" t="s">
        <v>397</v>
      </c>
    </row>
    <row r="430" spans="1:7" ht="15.6" x14ac:dyDescent="0.3">
      <c r="A430" s="144" t="s">
        <v>408</v>
      </c>
      <c r="B430" s="224" t="s">
        <v>409</v>
      </c>
      <c r="C430" s="144"/>
      <c r="D430" s="144">
        <v>0</v>
      </c>
      <c r="E430" s="144">
        <v>0</v>
      </c>
      <c r="F430" s="144">
        <v>0</v>
      </c>
      <c r="G430" s="144">
        <v>0</v>
      </c>
    </row>
    <row r="431" spans="1:7" ht="15.6" x14ac:dyDescent="0.3">
      <c r="A431" s="144" t="s">
        <v>410</v>
      </c>
      <c r="B431" s="226" t="s">
        <v>612</v>
      </c>
      <c r="C431" s="144">
        <v>1266.1199999999999</v>
      </c>
      <c r="D431" s="144">
        <v>0</v>
      </c>
      <c r="E431" s="144">
        <v>1266.1199999999999</v>
      </c>
      <c r="F431" s="144">
        <v>0</v>
      </c>
      <c r="G431" s="144">
        <v>1266.1199999999999</v>
      </c>
    </row>
    <row r="432" spans="1:7" ht="15.6" x14ac:dyDescent="0.3">
      <c r="A432" s="144" t="s">
        <v>413</v>
      </c>
      <c r="B432" s="226" t="s">
        <v>613</v>
      </c>
      <c r="C432" s="144">
        <v>0</v>
      </c>
      <c r="D432" s="144">
        <v>0</v>
      </c>
      <c r="E432" s="144">
        <v>0</v>
      </c>
      <c r="F432" s="144">
        <v>0</v>
      </c>
      <c r="G432" s="144">
        <v>0</v>
      </c>
    </row>
    <row r="433" spans="1:7" ht="15.6" x14ac:dyDescent="0.3">
      <c r="A433" s="144" t="s">
        <v>415</v>
      </c>
      <c r="B433" s="226" t="s">
        <v>614</v>
      </c>
      <c r="C433" s="144">
        <v>0</v>
      </c>
      <c r="D433" s="144">
        <v>0</v>
      </c>
      <c r="E433" s="144">
        <v>0</v>
      </c>
      <c r="F433" s="144">
        <v>0</v>
      </c>
      <c r="G433" s="144">
        <v>0</v>
      </c>
    </row>
    <row r="434" spans="1:7" ht="15.6" x14ac:dyDescent="0.3">
      <c r="A434" s="144" t="s">
        <v>417</v>
      </c>
      <c r="B434" s="149" t="s">
        <v>615</v>
      </c>
      <c r="C434" s="144">
        <v>0</v>
      </c>
      <c r="D434" s="144">
        <v>0</v>
      </c>
      <c r="E434" s="144">
        <v>0</v>
      </c>
      <c r="F434" s="144">
        <v>0</v>
      </c>
      <c r="G434" s="144">
        <v>0</v>
      </c>
    </row>
    <row r="435" spans="1:7" ht="15.6" x14ac:dyDescent="0.3">
      <c r="A435" s="144" t="s">
        <v>419</v>
      </c>
      <c r="B435" s="226" t="s">
        <v>616</v>
      </c>
      <c r="C435" s="144">
        <v>0</v>
      </c>
      <c r="D435" s="144">
        <v>0</v>
      </c>
      <c r="E435" s="144">
        <v>0</v>
      </c>
      <c r="F435" s="144">
        <v>0</v>
      </c>
      <c r="G435" s="144">
        <v>0</v>
      </c>
    </row>
    <row r="436" spans="1:7" ht="15.6" x14ac:dyDescent="0.3">
      <c r="A436" s="144" t="s">
        <v>421</v>
      </c>
      <c r="B436" s="149" t="s">
        <v>617</v>
      </c>
      <c r="C436" s="144">
        <v>0</v>
      </c>
      <c r="D436" s="144">
        <v>0</v>
      </c>
      <c r="E436" s="144">
        <v>0</v>
      </c>
      <c r="F436" s="144">
        <v>0</v>
      </c>
      <c r="G436" s="144">
        <v>0</v>
      </c>
    </row>
    <row r="437" spans="1:7" ht="15.6" x14ac:dyDescent="0.3">
      <c r="A437" s="144" t="s">
        <v>423</v>
      </c>
      <c r="B437" s="149" t="s">
        <v>618</v>
      </c>
      <c r="C437" s="144">
        <v>0</v>
      </c>
      <c r="D437" s="144">
        <v>0</v>
      </c>
      <c r="E437" s="144">
        <v>0</v>
      </c>
      <c r="F437" s="144">
        <v>0</v>
      </c>
      <c r="G437" s="144">
        <v>0</v>
      </c>
    </row>
    <row r="438" spans="1:7" ht="15.6" x14ac:dyDescent="0.3">
      <c r="A438" s="144" t="s">
        <v>605</v>
      </c>
      <c r="B438" s="227" t="s">
        <v>619</v>
      </c>
      <c r="C438" s="144">
        <v>0</v>
      </c>
      <c r="D438" s="144">
        <v>0</v>
      </c>
      <c r="E438" s="144">
        <v>0</v>
      </c>
      <c r="F438" s="144">
        <v>0</v>
      </c>
      <c r="G438" s="144">
        <v>0</v>
      </c>
    </row>
    <row r="439" spans="1:7" ht="15.6" x14ac:dyDescent="0.3">
      <c r="A439" s="144" t="s">
        <v>429</v>
      </c>
      <c r="B439" s="226" t="s">
        <v>620</v>
      </c>
      <c r="C439" s="144">
        <v>1767.38</v>
      </c>
      <c r="D439" s="144">
        <v>0</v>
      </c>
      <c r="E439" s="144">
        <v>1767.38</v>
      </c>
      <c r="F439" s="144">
        <v>0</v>
      </c>
      <c r="G439" s="144">
        <v>1767.38</v>
      </c>
    </row>
    <row r="440" spans="1:7" ht="15.6" x14ac:dyDescent="0.3">
      <c r="A440" s="144" t="s">
        <v>432</v>
      </c>
      <c r="B440" s="226" t="s">
        <v>621</v>
      </c>
      <c r="C440" s="144">
        <v>0</v>
      </c>
      <c r="D440" s="144">
        <v>0</v>
      </c>
      <c r="E440" s="144">
        <v>0</v>
      </c>
      <c r="F440" s="144">
        <v>0</v>
      </c>
      <c r="G440" s="144">
        <v>0</v>
      </c>
    </row>
    <row r="441" spans="1:7" ht="15.6" x14ac:dyDescent="0.3">
      <c r="A441" s="144" t="s">
        <v>692</v>
      </c>
      <c r="B441" s="226" t="s">
        <v>622</v>
      </c>
      <c r="C441" s="144">
        <v>25750</v>
      </c>
      <c r="D441" s="144">
        <v>0</v>
      </c>
      <c r="E441" s="144">
        <v>25750</v>
      </c>
      <c r="F441" s="144">
        <v>0</v>
      </c>
      <c r="G441" s="144">
        <v>25750</v>
      </c>
    </row>
    <row r="442" spans="1:7" ht="15.6" x14ac:dyDescent="0.3">
      <c r="A442" s="144" t="s">
        <v>284</v>
      </c>
      <c r="B442" s="149" t="s">
        <v>693</v>
      </c>
      <c r="C442" s="144">
        <v>0</v>
      </c>
      <c r="D442" s="144">
        <v>0</v>
      </c>
      <c r="E442" s="144">
        <v>0</v>
      </c>
      <c r="F442" s="144">
        <v>0</v>
      </c>
      <c r="G442" s="144">
        <v>0</v>
      </c>
    </row>
    <row r="443" spans="1:7" ht="15.6" x14ac:dyDescent="0.3">
      <c r="A443" s="147" t="s">
        <v>436</v>
      </c>
      <c r="B443" s="149" t="s">
        <v>624</v>
      </c>
      <c r="C443" s="144">
        <v>0</v>
      </c>
      <c r="D443" s="144">
        <v>0</v>
      </c>
      <c r="E443" s="144">
        <v>0</v>
      </c>
      <c r="F443" s="144">
        <v>0</v>
      </c>
      <c r="G443" s="144">
        <v>0</v>
      </c>
    </row>
    <row r="444" spans="1:7" ht="15.6" x14ac:dyDescent="0.3">
      <c r="A444" s="147" t="s">
        <v>438</v>
      </c>
      <c r="B444" s="149" t="s">
        <v>694</v>
      </c>
      <c r="C444" s="144">
        <v>0</v>
      </c>
      <c r="D444" s="144">
        <v>0</v>
      </c>
      <c r="E444" s="144">
        <v>0</v>
      </c>
      <c r="F444" s="144">
        <v>0</v>
      </c>
      <c r="G444" s="144">
        <v>0</v>
      </c>
    </row>
    <row r="445" spans="1:7" ht="15.6" x14ac:dyDescent="0.3">
      <c r="A445" s="144" t="s">
        <v>440</v>
      </c>
      <c r="B445" s="149" t="s">
        <v>625</v>
      </c>
      <c r="C445" s="144">
        <v>0</v>
      </c>
      <c r="D445" s="144">
        <v>0</v>
      </c>
      <c r="E445" s="144">
        <v>0</v>
      </c>
      <c r="F445" s="144">
        <v>0</v>
      </c>
      <c r="G445" s="144">
        <v>0</v>
      </c>
    </row>
    <row r="446" spans="1:7" ht="15.6" x14ac:dyDescent="0.3">
      <c r="A446" s="144" t="s">
        <v>442</v>
      </c>
      <c r="B446" s="149" t="s">
        <v>626</v>
      </c>
      <c r="C446" s="144">
        <v>0</v>
      </c>
      <c r="D446" s="144">
        <v>0</v>
      </c>
      <c r="E446" s="144">
        <v>0</v>
      </c>
      <c r="F446" s="144">
        <v>0</v>
      </c>
      <c r="G446" s="144">
        <v>0</v>
      </c>
    </row>
    <row r="447" spans="1:7" ht="15.6" x14ac:dyDescent="0.3">
      <c r="A447" s="144" t="s">
        <v>444</v>
      </c>
      <c r="B447" s="149" t="s">
        <v>695</v>
      </c>
      <c r="C447" s="144">
        <v>0</v>
      </c>
      <c r="D447" s="144">
        <v>0</v>
      </c>
      <c r="E447" s="144">
        <v>0</v>
      </c>
      <c r="F447" s="144">
        <v>0</v>
      </c>
      <c r="G447" s="144">
        <v>0</v>
      </c>
    </row>
    <row r="448" spans="1:7" ht="15.6" x14ac:dyDescent="0.3">
      <c r="A448" s="144" t="s">
        <v>446</v>
      </c>
      <c r="B448" s="149" t="s">
        <v>696</v>
      </c>
      <c r="C448" s="144">
        <v>0</v>
      </c>
      <c r="D448" s="144">
        <v>0</v>
      </c>
      <c r="E448" s="144">
        <v>0</v>
      </c>
      <c r="F448" s="144">
        <v>0</v>
      </c>
      <c r="G448" s="144">
        <v>0</v>
      </c>
    </row>
    <row r="449" spans="1:7" ht="15.6" x14ac:dyDescent="0.3">
      <c r="A449" s="144" t="s">
        <v>448</v>
      </c>
      <c r="B449" s="149" t="s">
        <v>697</v>
      </c>
      <c r="C449" s="144">
        <v>345.52</v>
      </c>
      <c r="D449" s="144">
        <v>0</v>
      </c>
      <c r="E449" s="144">
        <v>345.52</v>
      </c>
      <c r="F449" s="144">
        <v>0</v>
      </c>
      <c r="G449" s="144">
        <v>345.52</v>
      </c>
    </row>
    <row r="450" spans="1:7" ht="15.6" x14ac:dyDescent="0.3">
      <c r="A450" s="144" t="s">
        <v>450</v>
      </c>
      <c r="B450" s="226" t="s">
        <v>698</v>
      </c>
      <c r="C450" s="144">
        <v>0</v>
      </c>
      <c r="D450" s="144">
        <v>0</v>
      </c>
      <c r="E450" s="144">
        <v>0</v>
      </c>
      <c r="F450" s="144">
        <v>0</v>
      </c>
      <c r="G450" s="144">
        <v>0</v>
      </c>
    </row>
    <row r="451" spans="1:7" ht="15.6" x14ac:dyDescent="0.3">
      <c r="A451" s="144" t="s">
        <v>452</v>
      </c>
      <c r="B451" s="226" t="s">
        <v>631</v>
      </c>
      <c r="C451" s="144">
        <v>0</v>
      </c>
      <c r="D451" s="144">
        <v>0</v>
      </c>
      <c r="E451" s="144">
        <v>0</v>
      </c>
      <c r="F451" s="144">
        <v>0</v>
      </c>
      <c r="G451" s="144">
        <v>0</v>
      </c>
    </row>
    <row r="452" spans="1:7" ht="15.6" x14ac:dyDescent="0.3">
      <c r="A452" s="144" t="s">
        <v>454</v>
      </c>
      <c r="B452" s="149" t="s">
        <v>699</v>
      </c>
      <c r="C452" s="144">
        <v>0</v>
      </c>
      <c r="D452" s="144">
        <v>0</v>
      </c>
      <c r="E452" s="144">
        <v>0</v>
      </c>
      <c r="F452" s="144">
        <v>0</v>
      </c>
      <c r="G452" s="144">
        <v>0</v>
      </c>
    </row>
    <row r="453" spans="1:7" ht="15.6" x14ac:dyDescent="0.3">
      <c r="A453" s="144" t="s">
        <v>456</v>
      </c>
      <c r="B453" s="149" t="s">
        <v>633</v>
      </c>
      <c r="C453" s="144">
        <v>0</v>
      </c>
      <c r="D453" s="144">
        <v>0</v>
      </c>
      <c r="E453" s="144">
        <v>0</v>
      </c>
      <c r="F453" s="144">
        <v>0</v>
      </c>
      <c r="G453" s="144">
        <v>0</v>
      </c>
    </row>
    <row r="454" spans="1:7" ht="15.6" x14ac:dyDescent="0.3">
      <c r="A454" s="144" t="s">
        <v>458</v>
      </c>
      <c r="B454" s="226" t="s">
        <v>700</v>
      </c>
      <c r="C454" s="144">
        <v>36.799999999999997</v>
      </c>
      <c r="D454" s="144">
        <v>0</v>
      </c>
      <c r="E454" s="144">
        <v>36.799999999999997</v>
      </c>
      <c r="F454" s="144">
        <v>0</v>
      </c>
      <c r="G454" s="144">
        <v>36.799999999999997</v>
      </c>
    </row>
    <row r="455" spans="1:7" ht="15.6" x14ac:dyDescent="0.3">
      <c r="A455" s="144" t="s">
        <v>460</v>
      </c>
      <c r="B455" s="226" t="s">
        <v>701</v>
      </c>
      <c r="C455" s="144">
        <v>39708.959999999999</v>
      </c>
      <c r="D455" s="144">
        <v>0</v>
      </c>
      <c r="E455" s="144">
        <v>39708.959999999999</v>
      </c>
      <c r="F455" s="144">
        <v>0</v>
      </c>
      <c r="G455" s="144">
        <v>39708.959999999999</v>
      </c>
    </row>
    <row r="456" spans="1:7" ht="15.6" x14ac:dyDescent="0.3">
      <c r="A456" s="144" t="s">
        <v>462</v>
      </c>
      <c r="B456" s="149" t="s">
        <v>463</v>
      </c>
      <c r="C456" s="144">
        <v>0</v>
      </c>
      <c r="D456" s="144">
        <v>0</v>
      </c>
      <c r="E456" s="144">
        <v>0</v>
      </c>
      <c r="F456" s="144">
        <v>0</v>
      </c>
      <c r="G456" s="144">
        <v>0</v>
      </c>
    </row>
    <row r="457" spans="1:7" ht="15.6" x14ac:dyDescent="0.3">
      <c r="A457" s="144" t="s">
        <v>464</v>
      </c>
      <c r="B457" s="226" t="s">
        <v>637</v>
      </c>
      <c r="C457" s="144">
        <v>0</v>
      </c>
      <c r="D457" s="144">
        <v>0</v>
      </c>
      <c r="E457" s="144">
        <v>0</v>
      </c>
      <c r="F457" s="144">
        <v>0</v>
      </c>
      <c r="G457" s="144">
        <v>0</v>
      </c>
    </row>
    <row r="458" spans="1:7" ht="15.6" x14ac:dyDescent="0.3">
      <c r="A458" s="144" t="s">
        <v>466</v>
      </c>
      <c r="B458" s="149" t="s">
        <v>702</v>
      </c>
      <c r="C458" s="144">
        <v>0</v>
      </c>
      <c r="D458" s="144">
        <v>0</v>
      </c>
      <c r="E458" s="144">
        <v>0</v>
      </c>
      <c r="F458" s="144">
        <v>0</v>
      </c>
      <c r="G458" s="144">
        <v>0</v>
      </c>
    </row>
    <row r="459" spans="1:7" ht="15.6" x14ac:dyDescent="0.3">
      <c r="A459" s="144" t="s">
        <v>468</v>
      </c>
      <c r="B459" s="149" t="s">
        <v>703</v>
      </c>
      <c r="C459" s="144">
        <v>17.68</v>
      </c>
      <c r="D459" s="144">
        <v>0</v>
      </c>
      <c r="E459" s="144">
        <v>17.68</v>
      </c>
      <c r="F459" s="144">
        <v>0</v>
      </c>
      <c r="G459" s="144">
        <v>17.68</v>
      </c>
    </row>
    <row r="460" spans="1:7" ht="15.6" x14ac:dyDescent="0.3">
      <c r="A460" s="144" t="s">
        <v>470</v>
      </c>
      <c r="B460" s="149" t="s">
        <v>640</v>
      </c>
      <c r="C460" s="144">
        <v>0</v>
      </c>
      <c r="D460" s="144">
        <v>0</v>
      </c>
      <c r="E460" s="144">
        <v>0</v>
      </c>
      <c r="F460" s="144">
        <v>0</v>
      </c>
      <c r="G460" s="144">
        <v>0</v>
      </c>
    </row>
    <row r="461" spans="1:7" ht="15.6" x14ac:dyDescent="0.3">
      <c r="A461" s="144" t="s">
        <v>472</v>
      </c>
      <c r="B461" s="149" t="s">
        <v>704</v>
      </c>
      <c r="C461" s="144">
        <v>0</v>
      </c>
      <c r="D461" s="144">
        <v>0</v>
      </c>
      <c r="E461" s="144">
        <v>0</v>
      </c>
      <c r="F461" s="144">
        <v>0</v>
      </c>
      <c r="G461" s="144">
        <v>0</v>
      </c>
    </row>
    <row r="462" spans="1:7" ht="15.6" x14ac:dyDescent="0.3">
      <c r="A462" s="144" t="s">
        <v>474</v>
      </c>
      <c r="B462" s="149" t="s">
        <v>642</v>
      </c>
      <c r="C462" s="144">
        <v>0</v>
      </c>
      <c r="D462" s="144">
        <v>0</v>
      </c>
      <c r="E462" s="144">
        <v>0</v>
      </c>
      <c r="F462" s="144">
        <v>0</v>
      </c>
      <c r="G462" s="144">
        <v>0</v>
      </c>
    </row>
    <row r="463" spans="1:7" ht="15.6" x14ac:dyDescent="0.3">
      <c r="A463" s="144" t="s">
        <v>476</v>
      </c>
      <c r="B463" s="149" t="s">
        <v>705</v>
      </c>
      <c r="C463" s="144">
        <v>0</v>
      </c>
      <c r="D463" s="144">
        <v>0</v>
      </c>
      <c r="E463" s="144">
        <v>0</v>
      </c>
      <c r="F463" s="144">
        <v>0</v>
      </c>
      <c r="G463" s="144">
        <v>0</v>
      </c>
    </row>
    <row r="464" spans="1:7" ht="15.6" x14ac:dyDescent="0.3">
      <c r="A464" s="144" t="s">
        <v>478</v>
      </c>
      <c r="B464" s="149" t="s">
        <v>644</v>
      </c>
      <c r="C464" s="144">
        <v>0</v>
      </c>
      <c r="D464" s="144">
        <v>0</v>
      </c>
      <c r="E464" s="144">
        <v>0</v>
      </c>
      <c r="F464" s="144">
        <v>0</v>
      </c>
      <c r="G464" s="144">
        <v>0</v>
      </c>
    </row>
    <row r="465" spans="1:7" ht="15.6" x14ac:dyDescent="0.3">
      <c r="A465" s="144" t="s">
        <v>481</v>
      </c>
      <c r="B465" s="226" t="s">
        <v>706</v>
      </c>
      <c r="C465" s="144">
        <v>92503.47</v>
      </c>
      <c r="D465" s="144">
        <v>0</v>
      </c>
      <c r="E465" s="144">
        <v>92503.47</v>
      </c>
      <c r="F465" s="144">
        <v>0</v>
      </c>
      <c r="G465" s="144">
        <v>92503.47</v>
      </c>
    </row>
    <row r="466" spans="1:7" ht="15.6" x14ac:dyDescent="0.3">
      <c r="A466" s="144" t="s">
        <v>481</v>
      </c>
      <c r="B466" s="226" t="s">
        <v>707</v>
      </c>
      <c r="C466" s="144">
        <v>0</v>
      </c>
      <c r="D466" s="144">
        <v>0</v>
      </c>
      <c r="E466" s="144">
        <v>0</v>
      </c>
      <c r="F466" s="144">
        <v>0</v>
      </c>
      <c r="G466" s="144">
        <v>0</v>
      </c>
    </row>
    <row r="467" spans="1:7" ht="15.6" x14ac:dyDescent="0.3">
      <c r="A467" s="144" t="s">
        <v>485</v>
      </c>
      <c r="B467" s="226" t="s">
        <v>646</v>
      </c>
      <c r="C467" s="144">
        <v>169.93</v>
      </c>
      <c r="D467" s="144">
        <v>0</v>
      </c>
      <c r="E467" s="144">
        <v>169.93</v>
      </c>
      <c r="F467" s="144">
        <v>0</v>
      </c>
      <c r="G467" s="144">
        <v>169.93</v>
      </c>
    </row>
    <row r="468" spans="1:7" ht="15.6" x14ac:dyDescent="0.3">
      <c r="A468" s="144" t="s">
        <v>248</v>
      </c>
      <c r="B468" s="226" t="s">
        <v>647</v>
      </c>
      <c r="C468" s="144">
        <v>98035.37000000001</v>
      </c>
      <c r="D468" s="144">
        <v>0</v>
      </c>
      <c r="E468" s="144">
        <v>98035.37000000001</v>
      </c>
      <c r="F468" s="144">
        <v>0</v>
      </c>
      <c r="G468" s="144">
        <v>98035.37000000001</v>
      </c>
    </row>
    <row r="469" spans="1:7" ht="15.6" x14ac:dyDescent="0.3">
      <c r="A469" s="144" t="s">
        <v>248</v>
      </c>
      <c r="B469" s="226" t="s">
        <v>708</v>
      </c>
      <c r="C469" s="144">
        <v>0</v>
      </c>
      <c r="D469" s="144">
        <v>0</v>
      </c>
      <c r="E469" s="144">
        <v>0</v>
      </c>
      <c r="F469" s="144">
        <v>0</v>
      </c>
      <c r="G469" s="144">
        <v>0</v>
      </c>
    </row>
    <row r="470" spans="1:7" ht="15.6" x14ac:dyDescent="0.3">
      <c r="A470" s="144" t="s">
        <v>489</v>
      </c>
      <c r="B470" s="226" t="s">
        <v>649</v>
      </c>
      <c r="C470" s="144">
        <v>0</v>
      </c>
      <c r="D470" s="144">
        <v>0</v>
      </c>
      <c r="E470" s="144">
        <v>0</v>
      </c>
      <c r="F470" s="144">
        <v>0</v>
      </c>
      <c r="G470" s="144">
        <v>0</v>
      </c>
    </row>
    <row r="471" spans="1:7" ht="15.6" x14ac:dyDescent="0.3">
      <c r="A471" s="144" t="s">
        <v>491</v>
      </c>
      <c r="B471" s="226" t="s">
        <v>650</v>
      </c>
      <c r="C471" s="144">
        <v>0</v>
      </c>
      <c r="D471" s="144">
        <v>0</v>
      </c>
      <c r="E471" s="144">
        <v>0</v>
      </c>
      <c r="F471" s="144">
        <v>0</v>
      </c>
      <c r="G471" s="144">
        <v>0</v>
      </c>
    </row>
    <row r="472" spans="1:7" ht="15.6" x14ac:dyDescent="0.3">
      <c r="A472" s="144" t="s">
        <v>493</v>
      </c>
      <c r="B472" s="226" t="s">
        <v>651</v>
      </c>
      <c r="C472" s="144">
        <v>474.3</v>
      </c>
      <c r="D472" s="144">
        <v>0</v>
      </c>
      <c r="E472" s="144">
        <v>474.3</v>
      </c>
      <c r="F472" s="144">
        <v>0</v>
      </c>
      <c r="G472" s="144">
        <v>474.3</v>
      </c>
    </row>
    <row r="473" spans="1:7" ht="15.6" x14ac:dyDescent="0.3">
      <c r="A473" s="144" t="s">
        <v>495</v>
      </c>
      <c r="B473" s="226" t="s">
        <v>652</v>
      </c>
      <c r="C473" s="144">
        <v>0</v>
      </c>
      <c r="D473" s="144">
        <v>0</v>
      </c>
      <c r="E473" s="144">
        <v>0</v>
      </c>
      <c r="F473" s="144">
        <v>0</v>
      </c>
      <c r="G473" s="144">
        <v>0</v>
      </c>
    </row>
    <row r="474" spans="1:7" ht="15.6" x14ac:dyDescent="0.3">
      <c r="A474" s="144" t="s">
        <v>497</v>
      </c>
      <c r="B474" s="226" t="s">
        <v>498</v>
      </c>
      <c r="C474" s="144">
        <v>16379.42</v>
      </c>
      <c r="D474" s="144">
        <v>0</v>
      </c>
      <c r="E474" s="144">
        <v>16379.42</v>
      </c>
      <c r="F474" s="144">
        <v>0</v>
      </c>
      <c r="G474" s="144">
        <v>16379.42</v>
      </c>
    </row>
    <row r="475" spans="1:7" ht="15.6" x14ac:dyDescent="0.3">
      <c r="A475" s="144" t="s">
        <v>499</v>
      </c>
      <c r="B475" s="226" t="s">
        <v>709</v>
      </c>
      <c r="C475" s="144">
        <v>0</v>
      </c>
      <c r="D475" s="144">
        <v>0</v>
      </c>
      <c r="E475" s="144">
        <v>0</v>
      </c>
      <c r="F475" s="144">
        <v>0</v>
      </c>
      <c r="G475" s="144">
        <v>0</v>
      </c>
    </row>
    <row r="476" spans="1:7" ht="15.6" x14ac:dyDescent="0.3">
      <c r="A476" s="144" t="s">
        <v>501</v>
      </c>
      <c r="B476" s="226" t="s">
        <v>655</v>
      </c>
      <c r="C476" s="144">
        <v>0</v>
      </c>
      <c r="D476" s="144">
        <v>0</v>
      </c>
      <c r="E476" s="144">
        <v>0</v>
      </c>
      <c r="F476" s="144">
        <v>0</v>
      </c>
      <c r="G476" s="144">
        <v>0</v>
      </c>
    </row>
    <row r="477" spans="1:7" ht="15.6" x14ac:dyDescent="0.3">
      <c r="A477" s="144" t="s">
        <v>503</v>
      </c>
      <c r="B477" s="226" t="s">
        <v>710</v>
      </c>
      <c r="C477" s="144">
        <v>38309.47</v>
      </c>
      <c r="D477" s="144">
        <v>0</v>
      </c>
      <c r="E477" s="144">
        <v>38309.47</v>
      </c>
      <c r="F477" s="144">
        <v>0</v>
      </c>
      <c r="G477" s="144">
        <v>38309.47</v>
      </c>
    </row>
    <row r="478" spans="1:7" ht="15.6" x14ac:dyDescent="0.3">
      <c r="A478" s="144" t="s">
        <v>505</v>
      </c>
      <c r="B478" s="226" t="s">
        <v>657</v>
      </c>
      <c r="C478" s="144">
        <v>0</v>
      </c>
      <c r="D478" s="144">
        <v>0</v>
      </c>
      <c r="E478" s="144">
        <v>0</v>
      </c>
      <c r="F478" s="144">
        <v>0</v>
      </c>
      <c r="G478" s="144">
        <v>0</v>
      </c>
    </row>
    <row r="479" spans="1:7" ht="15.6" x14ac:dyDescent="0.3">
      <c r="A479" s="144" t="s">
        <v>507</v>
      </c>
      <c r="B479" s="226" t="s">
        <v>658</v>
      </c>
      <c r="C479" s="144">
        <v>2060</v>
      </c>
      <c r="D479" s="144">
        <v>0</v>
      </c>
      <c r="E479" s="144">
        <v>2060</v>
      </c>
      <c r="F479" s="144">
        <v>0</v>
      </c>
      <c r="G479" s="144">
        <v>2060</v>
      </c>
    </row>
    <row r="480" spans="1:7" ht="15.6" x14ac:dyDescent="0.3">
      <c r="A480" s="144" t="s">
        <v>270</v>
      </c>
      <c r="B480" s="226" t="s">
        <v>659</v>
      </c>
      <c r="C480" s="144">
        <v>0</v>
      </c>
      <c r="D480" s="144">
        <v>0</v>
      </c>
      <c r="E480" s="144">
        <v>0</v>
      </c>
      <c r="F480" s="144">
        <v>0</v>
      </c>
      <c r="G480" s="144">
        <v>0</v>
      </c>
    </row>
    <row r="481" spans="1:7" ht="15.6" x14ac:dyDescent="0.3">
      <c r="A481" s="144" t="s">
        <v>264</v>
      </c>
      <c r="B481" s="226" t="s">
        <v>660</v>
      </c>
      <c r="C481" s="144">
        <v>0</v>
      </c>
      <c r="D481" s="144">
        <v>0</v>
      </c>
      <c r="E481" s="144">
        <v>0</v>
      </c>
      <c r="F481" s="144">
        <v>0</v>
      </c>
      <c r="G481" s="144">
        <v>0</v>
      </c>
    </row>
    <row r="482" spans="1:7" ht="15.6" x14ac:dyDescent="0.3">
      <c r="A482" s="144" t="s">
        <v>276</v>
      </c>
      <c r="B482" s="225" t="s">
        <v>711</v>
      </c>
      <c r="C482" s="144">
        <v>0</v>
      </c>
      <c r="D482" s="144">
        <v>0</v>
      </c>
      <c r="E482" s="144">
        <v>0</v>
      </c>
      <c r="F482" s="144">
        <v>0</v>
      </c>
      <c r="G482" s="144">
        <v>0</v>
      </c>
    </row>
    <row r="483" spans="1:7" ht="15.6" x14ac:dyDescent="0.3">
      <c r="A483" s="144" t="s">
        <v>512</v>
      </c>
      <c r="B483" s="149" t="s">
        <v>712</v>
      </c>
      <c r="C483" s="144">
        <v>0</v>
      </c>
      <c r="D483" s="144">
        <v>0</v>
      </c>
      <c r="E483" s="144">
        <v>0</v>
      </c>
      <c r="F483" s="144">
        <v>0</v>
      </c>
      <c r="G483" s="144">
        <v>0</v>
      </c>
    </row>
    <row r="484" spans="1:7" ht="15.6" x14ac:dyDescent="0.3">
      <c r="A484" s="144" t="s">
        <v>515</v>
      </c>
      <c r="B484" s="225" t="s">
        <v>713</v>
      </c>
      <c r="C484" s="144">
        <v>0</v>
      </c>
      <c r="D484" s="144">
        <v>0</v>
      </c>
      <c r="E484" s="144">
        <v>0</v>
      </c>
      <c r="F484" s="144">
        <v>0</v>
      </c>
      <c r="G484" s="144">
        <v>0</v>
      </c>
    </row>
    <row r="485" spans="1:7" ht="15.6" x14ac:dyDescent="0.3">
      <c r="A485" s="147" t="s">
        <v>274</v>
      </c>
      <c r="B485" s="149" t="s">
        <v>714</v>
      </c>
      <c r="C485" s="144">
        <v>0</v>
      </c>
      <c r="D485" s="144">
        <v>0</v>
      </c>
      <c r="E485" s="144">
        <v>0</v>
      </c>
      <c r="F485" s="144">
        <v>0</v>
      </c>
      <c r="G485" s="144">
        <v>0</v>
      </c>
    </row>
    <row r="486" spans="1:7" ht="15.6" x14ac:dyDescent="0.3">
      <c r="A486" s="144" t="s">
        <v>518</v>
      </c>
      <c r="B486" s="149" t="s">
        <v>715</v>
      </c>
      <c r="C486" s="144">
        <v>0</v>
      </c>
      <c r="D486" s="144">
        <v>0</v>
      </c>
      <c r="E486" s="144">
        <v>0</v>
      </c>
      <c r="F486" s="144">
        <v>0</v>
      </c>
      <c r="G486" s="144">
        <v>0</v>
      </c>
    </row>
    <row r="487" spans="1:7" ht="15.6" x14ac:dyDescent="0.3">
      <c r="A487" s="144" t="s">
        <v>520</v>
      </c>
      <c r="B487" s="226" t="s">
        <v>716</v>
      </c>
      <c r="C487" s="144">
        <v>0</v>
      </c>
      <c r="D487" s="144">
        <v>0</v>
      </c>
      <c r="E487" s="144">
        <v>0</v>
      </c>
      <c r="F487" s="144">
        <v>0</v>
      </c>
      <c r="G487" s="144">
        <v>0</v>
      </c>
    </row>
    <row r="488" spans="1:7" ht="15.6" x14ac:dyDescent="0.3">
      <c r="A488" s="144" t="s">
        <v>522</v>
      </c>
      <c r="B488" s="226" t="s">
        <v>717</v>
      </c>
      <c r="C488" s="144">
        <v>0</v>
      </c>
      <c r="D488" s="144">
        <v>0</v>
      </c>
      <c r="E488" s="144">
        <v>0</v>
      </c>
      <c r="F488" s="144">
        <v>0</v>
      </c>
      <c r="G488" s="144">
        <v>0</v>
      </c>
    </row>
    <row r="489" spans="1:7" ht="15.6" x14ac:dyDescent="0.3">
      <c r="A489" s="144" t="s">
        <v>524</v>
      </c>
      <c r="B489" s="226" t="s">
        <v>668</v>
      </c>
      <c r="C489" s="144">
        <v>0</v>
      </c>
      <c r="D489" s="144">
        <v>0</v>
      </c>
      <c r="E489" s="144">
        <v>0</v>
      </c>
      <c r="F489" s="144">
        <v>6427.56</v>
      </c>
      <c r="G489" s="144">
        <v>6427.56</v>
      </c>
    </row>
    <row r="490" spans="1:7" ht="15.6" x14ac:dyDescent="0.3">
      <c r="A490" s="144" t="s">
        <v>526</v>
      </c>
      <c r="B490" s="224" t="s">
        <v>669</v>
      </c>
      <c r="C490" s="144">
        <v>0</v>
      </c>
      <c r="D490" s="144">
        <v>0</v>
      </c>
      <c r="E490" s="144">
        <v>0</v>
      </c>
      <c r="F490" s="144">
        <v>0</v>
      </c>
      <c r="G490" s="144">
        <v>0</v>
      </c>
    </row>
    <row r="491" spans="1:7" ht="15.6" x14ac:dyDescent="0.3">
      <c r="A491" s="144" t="s">
        <v>528</v>
      </c>
      <c r="B491" s="224" t="s">
        <v>670</v>
      </c>
      <c r="C491" s="144">
        <v>0</v>
      </c>
      <c r="D491" s="144">
        <v>0</v>
      </c>
      <c r="E491" s="144">
        <v>0</v>
      </c>
      <c r="F491" s="144">
        <v>0</v>
      </c>
      <c r="G491" s="144">
        <v>0</v>
      </c>
    </row>
    <row r="492" spans="1:7" ht="15.6" x14ac:dyDescent="0.3">
      <c r="A492" s="144" t="s">
        <v>530</v>
      </c>
      <c r="B492" s="226" t="s">
        <v>718</v>
      </c>
      <c r="C492" s="144">
        <v>128.24</v>
      </c>
      <c r="D492" s="144">
        <v>0</v>
      </c>
      <c r="E492" s="144">
        <v>128.24</v>
      </c>
      <c r="F492" s="144">
        <v>0</v>
      </c>
      <c r="G492" s="144">
        <v>128.24</v>
      </c>
    </row>
    <row r="493" spans="1:7" ht="15.6" x14ac:dyDescent="0.3">
      <c r="A493" s="144" t="s">
        <v>672</v>
      </c>
      <c r="B493" s="226">
        <v>6825</v>
      </c>
      <c r="C493" s="144">
        <v>0</v>
      </c>
      <c r="D493" s="144">
        <v>0</v>
      </c>
      <c r="E493" s="144">
        <v>0</v>
      </c>
      <c r="F493" s="144">
        <v>0</v>
      </c>
      <c r="G493" s="144">
        <v>0</v>
      </c>
    </row>
    <row r="494" spans="1:7" ht="15.6" x14ac:dyDescent="0.3">
      <c r="A494" s="144" t="s">
        <v>535</v>
      </c>
      <c r="B494" s="226" t="s">
        <v>673</v>
      </c>
      <c r="C494" s="144">
        <v>280.7</v>
      </c>
      <c r="D494" s="144">
        <v>0</v>
      </c>
      <c r="E494" s="144">
        <v>280.7</v>
      </c>
      <c r="F494" s="144">
        <v>0</v>
      </c>
      <c r="G494" s="144">
        <v>280.7</v>
      </c>
    </row>
    <row r="495" spans="1:7" ht="15.6" x14ac:dyDescent="0.3">
      <c r="A495" s="144" t="s">
        <v>347</v>
      </c>
      <c r="B495" s="226" t="s">
        <v>674</v>
      </c>
      <c r="C495" s="144">
        <v>0</v>
      </c>
      <c r="D495" s="144">
        <v>0</v>
      </c>
      <c r="E495" s="144">
        <v>0</v>
      </c>
      <c r="F495" s="144">
        <v>0</v>
      </c>
      <c r="G495" s="144">
        <v>0</v>
      </c>
    </row>
    <row r="496" spans="1:7" ht="15.6" x14ac:dyDescent="0.3">
      <c r="A496" s="144" t="s">
        <v>538</v>
      </c>
      <c r="B496" s="226" t="s">
        <v>675</v>
      </c>
      <c r="C496" s="144">
        <v>1218.42</v>
      </c>
      <c r="D496" s="144">
        <v>0</v>
      </c>
      <c r="E496" s="144">
        <v>1218.42</v>
      </c>
      <c r="F496" s="144">
        <v>0</v>
      </c>
      <c r="G496" s="144">
        <v>1218.42</v>
      </c>
    </row>
    <row r="497" spans="1:7" ht="15.6" x14ac:dyDescent="0.3">
      <c r="A497" s="144" t="s">
        <v>538</v>
      </c>
      <c r="B497" s="226" t="s">
        <v>719</v>
      </c>
      <c r="C497" s="144">
        <v>0</v>
      </c>
      <c r="D497" s="144">
        <v>0</v>
      </c>
      <c r="E497" s="144">
        <v>0</v>
      </c>
      <c r="F497" s="144">
        <v>0</v>
      </c>
      <c r="G497" s="144">
        <v>0</v>
      </c>
    </row>
    <row r="498" spans="1:7" ht="15.6" x14ac:dyDescent="0.3">
      <c r="A498" s="144" t="s">
        <v>541</v>
      </c>
      <c r="B498" s="149" t="s">
        <v>677</v>
      </c>
      <c r="C498" s="144">
        <v>96.199999999999989</v>
      </c>
      <c r="D498" s="144">
        <v>0</v>
      </c>
      <c r="E498" s="144">
        <v>96.199999999999989</v>
      </c>
      <c r="F498" s="144">
        <v>0</v>
      </c>
      <c r="G498" s="144">
        <v>96.199999999999989</v>
      </c>
    </row>
    <row r="499" spans="1:7" ht="15.6" x14ac:dyDescent="0.3">
      <c r="A499" s="144" t="s">
        <v>541</v>
      </c>
      <c r="B499" s="149" t="s">
        <v>720</v>
      </c>
      <c r="C499" s="144">
        <v>0</v>
      </c>
      <c r="D499" s="144">
        <v>0</v>
      </c>
      <c r="E499" s="144">
        <v>0</v>
      </c>
      <c r="F499" s="144">
        <v>0</v>
      </c>
      <c r="G499" s="144">
        <v>0</v>
      </c>
    </row>
    <row r="500" spans="1:7" ht="15.6" x14ac:dyDescent="0.3">
      <c r="A500" s="144" t="s">
        <v>544</v>
      </c>
      <c r="B500" s="226" t="s">
        <v>679</v>
      </c>
      <c r="C500" s="144">
        <v>0</v>
      </c>
      <c r="D500" s="144">
        <v>0</v>
      </c>
      <c r="E500" s="144">
        <v>0</v>
      </c>
      <c r="F500" s="144">
        <v>0</v>
      </c>
      <c r="G500" s="144">
        <v>0</v>
      </c>
    </row>
    <row r="501" spans="1:7" ht="15.6" x14ac:dyDescent="0.3">
      <c r="A501" s="144" t="s">
        <v>548</v>
      </c>
      <c r="B501" s="226" t="s">
        <v>722</v>
      </c>
      <c r="C501" s="144">
        <v>0</v>
      </c>
      <c r="D501" s="144">
        <v>0</v>
      </c>
      <c r="E501" s="144">
        <v>0</v>
      </c>
      <c r="F501" s="144">
        <v>0</v>
      </c>
      <c r="G501" s="144">
        <v>0</v>
      </c>
    </row>
    <row r="502" spans="1:7" ht="15.6" x14ac:dyDescent="0.3">
      <c r="A502" s="144" t="s">
        <v>553</v>
      </c>
      <c r="B502" s="226" t="s">
        <v>682</v>
      </c>
      <c r="C502" s="144">
        <v>0</v>
      </c>
      <c r="D502" s="144">
        <v>0</v>
      </c>
      <c r="E502" s="144">
        <v>0</v>
      </c>
      <c r="F502" s="144">
        <v>0</v>
      </c>
      <c r="G502" s="144">
        <v>0</v>
      </c>
    </row>
    <row r="503" spans="1:7" ht="15.6" x14ac:dyDescent="0.3">
      <c r="A503" s="144" t="s">
        <v>555</v>
      </c>
      <c r="B503" s="149" t="s">
        <v>723</v>
      </c>
      <c r="C503" s="144">
        <v>0</v>
      </c>
      <c r="D503" s="144">
        <v>0</v>
      </c>
      <c r="E503" s="144">
        <v>0</v>
      </c>
      <c r="F503" s="144">
        <v>0</v>
      </c>
      <c r="G503" s="144">
        <v>0</v>
      </c>
    </row>
    <row r="504" spans="1:7" ht="15.6" x14ac:dyDescent="0.3">
      <c r="A504" s="144" t="s">
        <v>557</v>
      </c>
      <c r="B504" s="149" t="s">
        <v>684</v>
      </c>
      <c r="C504" s="144">
        <v>0</v>
      </c>
      <c r="D504" s="144">
        <v>0</v>
      </c>
      <c r="E504" s="144">
        <v>0</v>
      </c>
      <c r="F504" s="144">
        <v>0</v>
      </c>
      <c r="G504" s="144">
        <v>0</v>
      </c>
    </row>
    <row r="505" spans="1:7" ht="15.6" x14ac:dyDescent="0.3">
      <c r="A505" s="144" t="s">
        <v>559</v>
      </c>
      <c r="B505" s="149" t="s">
        <v>685</v>
      </c>
      <c r="C505" s="144">
        <v>0</v>
      </c>
      <c r="D505" s="144">
        <v>0</v>
      </c>
      <c r="E505" s="144">
        <v>0</v>
      </c>
      <c r="F505" s="144">
        <v>0</v>
      </c>
      <c r="G505" s="144">
        <v>0</v>
      </c>
    </row>
    <row r="506" spans="1:7" ht="15.6" x14ac:dyDescent="0.3">
      <c r="A506" s="144" t="s">
        <v>561</v>
      </c>
      <c r="B506" s="149" t="s">
        <v>724</v>
      </c>
      <c r="C506" s="144">
        <v>0</v>
      </c>
      <c r="D506" s="144">
        <v>0</v>
      </c>
      <c r="E506" s="144">
        <v>0</v>
      </c>
      <c r="F506" s="144">
        <v>0</v>
      </c>
      <c r="G506" s="144">
        <v>0</v>
      </c>
    </row>
    <row r="507" spans="1:7" ht="15.6" x14ac:dyDescent="0.3">
      <c r="A507" s="144" t="s">
        <v>563</v>
      </c>
      <c r="B507" s="149" t="s">
        <v>725</v>
      </c>
      <c r="C507" s="144">
        <v>0</v>
      </c>
      <c r="D507" s="144">
        <v>0</v>
      </c>
      <c r="E507" s="144">
        <v>0</v>
      </c>
      <c r="F507" s="144">
        <v>0</v>
      </c>
      <c r="G507" s="144">
        <v>0</v>
      </c>
    </row>
    <row r="508" spans="1:7" ht="15.6" x14ac:dyDescent="0.3">
      <c r="A508" s="144" t="s">
        <v>566</v>
      </c>
      <c r="B508" s="149" t="s">
        <v>726</v>
      </c>
      <c r="C508" s="144">
        <v>0</v>
      </c>
      <c r="D508" s="144">
        <v>0</v>
      </c>
      <c r="E508" s="144">
        <v>0</v>
      </c>
      <c r="F508" s="144">
        <v>0</v>
      </c>
      <c r="G508" s="144">
        <v>0</v>
      </c>
    </row>
    <row r="509" spans="1:7" ht="15.6" x14ac:dyDescent="0.3">
      <c r="A509" s="144" t="s">
        <v>566</v>
      </c>
      <c r="B509" s="149" t="s">
        <v>727</v>
      </c>
      <c r="C509" s="144">
        <v>6699598.79</v>
      </c>
      <c r="D509" s="144">
        <v>17235.610000000335</v>
      </c>
      <c r="E509" s="144">
        <v>6716834.4000000004</v>
      </c>
      <c r="F509" s="144">
        <v>0</v>
      </c>
      <c r="G509" s="144">
        <v>6716834.4000000004</v>
      </c>
    </row>
    <row r="510" spans="1:7" ht="15.6" x14ac:dyDescent="0.3">
      <c r="A510" s="144" t="s">
        <v>567</v>
      </c>
      <c r="B510" s="225" t="s">
        <v>587</v>
      </c>
      <c r="C510" s="144">
        <v>0</v>
      </c>
      <c r="D510" s="144">
        <v>0</v>
      </c>
      <c r="E510" s="144">
        <v>0</v>
      </c>
      <c r="F510" s="144">
        <v>0</v>
      </c>
      <c r="G510" s="144">
        <v>0</v>
      </c>
    </row>
    <row r="511" spans="1:7" ht="15.6" x14ac:dyDescent="0.3">
      <c r="A511" s="144" t="s">
        <v>569</v>
      </c>
      <c r="B511" s="225" t="s">
        <v>570</v>
      </c>
      <c r="C511" s="144"/>
      <c r="D511" s="144">
        <v>0</v>
      </c>
      <c r="E511" s="144">
        <v>0</v>
      </c>
      <c r="F511" s="144">
        <v>0</v>
      </c>
      <c r="G511" s="144">
        <v>0</v>
      </c>
    </row>
    <row r="512" spans="1:7" ht="15.6" x14ac:dyDescent="0.3">
      <c r="A512" s="144" t="s">
        <v>571</v>
      </c>
      <c r="B512" s="144"/>
      <c r="C512" s="144"/>
      <c r="D512" s="144">
        <v>0</v>
      </c>
      <c r="E512" s="144">
        <v>0</v>
      </c>
      <c r="F512" s="144">
        <v>0</v>
      </c>
      <c r="G512" s="144">
        <v>0</v>
      </c>
    </row>
    <row r="513" spans="1:7" ht="15.6" x14ac:dyDescent="0.3">
      <c r="A513" s="144" t="s">
        <v>572</v>
      </c>
      <c r="B513" s="144"/>
      <c r="C513" s="144"/>
      <c r="D513" s="144">
        <v>0</v>
      </c>
      <c r="E513" s="144">
        <v>0</v>
      </c>
      <c r="F513" s="144">
        <v>0</v>
      </c>
      <c r="G513" s="144">
        <v>0</v>
      </c>
    </row>
    <row r="514" spans="1:7" ht="15.6" x14ac:dyDescent="0.3">
      <c r="A514" s="144" t="s">
        <v>728</v>
      </c>
      <c r="B514" s="225" t="s">
        <v>729</v>
      </c>
      <c r="C514" s="144"/>
      <c r="D514" s="144">
        <v>0</v>
      </c>
      <c r="E514" s="144">
        <v>0</v>
      </c>
      <c r="F514" s="144">
        <v>0</v>
      </c>
      <c r="G514" s="144">
        <v>0</v>
      </c>
    </row>
    <row r="515" spans="1:7" ht="15.6" x14ac:dyDescent="0.3">
      <c r="A515" s="144" t="s">
        <v>574</v>
      </c>
      <c r="B515" s="144"/>
      <c r="C515" s="144"/>
      <c r="D515" s="144">
        <v>0</v>
      </c>
      <c r="E515" s="144">
        <v>0</v>
      </c>
      <c r="F515" s="144">
        <v>0</v>
      </c>
      <c r="G515" s="144">
        <v>0</v>
      </c>
    </row>
    <row r="516" spans="1:7" ht="15.6" x14ac:dyDescent="0.3">
      <c r="A516" s="144" t="s">
        <v>575</v>
      </c>
      <c r="B516" s="225" t="s">
        <v>576</v>
      </c>
      <c r="C516" s="144"/>
      <c r="D516" s="144">
        <v>0</v>
      </c>
      <c r="E516" s="144">
        <v>0</v>
      </c>
      <c r="F516" s="144">
        <v>0</v>
      </c>
      <c r="G516" s="144">
        <v>0</v>
      </c>
    </row>
    <row r="517" spans="1:7" ht="15.6" x14ac:dyDescent="0.3">
      <c r="A517" s="144"/>
      <c r="B517" s="158"/>
      <c r="C517" s="148" t="s">
        <v>577</v>
      </c>
      <c r="D517" s="148" t="s">
        <v>577</v>
      </c>
      <c r="E517" s="148" t="s">
        <v>577</v>
      </c>
      <c r="F517" s="148" t="s">
        <v>577</v>
      </c>
      <c r="G517" s="148" t="s">
        <v>577</v>
      </c>
    </row>
    <row r="518" spans="1:7" ht="15.6" x14ac:dyDescent="0.3">
      <c r="A518" s="144" t="s">
        <v>578</v>
      </c>
      <c r="B518" s="158"/>
      <c r="C518" s="144">
        <v>7018146.7699999996</v>
      </c>
      <c r="D518" s="144">
        <v>17235.610000000335</v>
      </c>
      <c r="E518" s="144">
        <v>7035382.3799999999</v>
      </c>
      <c r="F518" s="144">
        <v>6427.56</v>
      </c>
      <c r="G518" s="144">
        <v>7041809.9400000004</v>
      </c>
    </row>
    <row r="519" spans="1:7" ht="15.6" x14ac:dyDescent="0.3">
      <c r="A519" s="144"/>
      <c r="B519" s="144"/>
      <c r="C519" s="148" t="s">
        <v>397</v>
      </c>
      <c r="D519" s="148" t="s">
        <v>397</v>
      </c>
      <c r="E519" s="148" t="s">
        <v>397</v>
      </c>
      <c r="F519" s="148" t="s">
        <v>397</v>
      </c>
      <c r="G519" s="148" t="s">
        <v>397</v>
      </c>
    </row>
    <row r="520" spans="1:7" ht="15.6" x14ac:dyDescent="0.3">
      <c r="A520" s="144"/>
      <c r="B520" s="144"/>
      <c r="C520" s="144"/>
      <c r="D520" s="144"/>
      <c r="E520" s="144"/>
      <c r="F520" s="144"/>
      <c r="G520" s="144"/>
    </row>
    <row r="521" spans="1:7" ht="15.6" x14ac:dyDescent="0.3">
      <c r="A521" s="144"/>
      <c r="B521" s="144"/>
      <c r="C521" s="144"/>
      <c r="D521" s="144"/>
      <c r="E521" s="144"/>
      <c r="F521" s="144"/>
      <c r="G521" s="144"/>
    </row>
    <row r="522" spans="1:7" ht="15.6" x14ac:dyDescent="0.3">
      <c r="A522" s="144"/>
      <c r="B522" s="144"/>
      <c r="C522" s="144"/>
      <c r="D522" s="144"/>
      <c r="E522" s="144"/>
      <c r="F522" s="144"/>
      <c r="G522" s="144"/>
    </row>
    <row r="523" spans="1:7" ht="15.6" x14ac:dyDescent="0.3">
      <c r="A523" s="144"/>
      <c r="B523" s="144"/>
      <c r="C523" s="144"/>
      <c r="D523" s="144"/>
      <c r="E523" s="144"/>
      <c r="F523" s="144"/>
      <c r="G523" s="144"/>
    </row>
    <row r="524" spans="1:7" ht="15.6" x14ac:dyDescent="0.3">
      <c r="A524" s="144"/>
      <c r="B524" s="144"/>
      <c r="C524" s="144"/>
      <c r="D524" s="144"/>
      <c r="E524" s="144"/>
      <c r="F524" s="144"/>
      <c r="G524" s="144"/>
    </row>
    <row r="525" spans="1:7" ht="15.6" x14ac:dyDescent="0.3">
      <c r="A525" s="144"/>
      <c r="B525" s="144"/>
      <c r="C525" s="144"/>
      <c r="D525" s="144"/>
      <c r="E525" s="144"/>
      <c r="F525" s="144"/>
      <c r="G525" s="144"/>
    </row>
    <row r="526" spans="1:7" ht="15.6" x14ac:dyDescent="0.3">
      <c r="A526" s="144"/>
      <c r="B526" s="144"/>
      <c r="C526" s="144"/>
      <c r="D526" s="144"/>
      <c r="E526" s="144"/>
      <c r="F526" s="144"/>
      <c r="G526" s="144"/>
    </row>
    <row r="527" spans="1:7" ht="15.6" x14ac:dyDescent="0.3">
      <c r="A527" s="144"/>
      <c r="B527" s="144"/>
      <c r="C527" s="144"/>
      <c r="D527" s="144"/>
      <c r="E527" s="144"/>
      <c r="F527" s="144"/>
      <c r="G527" s="144"/>
    </row>
    <row r="528" spans="1:7" ht="15.6" x14ac:dyDescent="0.3">
      <c r="A528" s="144"/>
      <c r="B528" s="144"/>
      <c r="C528" s="144"/>
      <c r="D528" s="144"/>
      <c r="E528" s="144"/>
      <c r="F528" s="144"/>
      <c r="G528" s="144"/>
    </row>
    <row r="529" spans="1:7" ht="15.6" x14ac:dyDescent="0.3">
      <c r="A529" s="144"/>
      <c r="B529" s="144"/>
      <c r="C529" s="144"/>
      <c r="D529" s="144"/>
      <c r="E529" s="144"/>
      <c r="F529" s="144"/>
      <c r="G529" s="144"/>
    </row>
    <row r="530" spans="1:7" ht="15.6" x14ac:dyDescent="0.3">
      <c r="A530" s="144"/>
      <c r="B530" s="144"/>
      <c r="C530" s="144" t="s">
        <v>394</v>
      </c>
      <c r="D530" s="144"/>
      <c r="E530" s="144"/>
      <c r="F530" s="144"/>
      <c r="G530" s="144"/>
    </row>
    <row r="531" spans="1:7" ht="15.6" x14ac:dyDescent="0.3">
      <c r="A531" s="144"/>
      <c r="B531" s="144"/>
      <c r="C531" s="144" t="s">
        <v>582</v>
      </c>
      <c r="D531" s="144"/>
      <c r="E531" s="144"/>
      <c r="F531" s="144"/>
      <c r="G531" s="144"/>
    </row>
    <row r="532" spans="1:7" ht="15.6" x14ac:dyDescent="0.3">
      <c r="A532" s="144" t="s">
        <v>595</v>
      </c>
      <c r="B532" s="144"/>
      <c r="C532" s="149" t="s">
        <v>691</v>
      </c>
      <c r="D532" s="144"/>
      <c r="E532" s="144"/>
      <c r="F532" s="144"/>
      <c r="G532" s="144"/>
    </row>
    <row r="533" spans="1:7" ht="15.6" x14ac:dyDescent="0.3">
      <c r="A533" s="148" t="s">
        <v>397</v>
      </c>
      <c r="B533" s="156" t="s">
        <v>397</v>
      </c>
      <c r="C533" s="156" t="s">
        <v>397</v>
      </c>
      <c r="D533" s="156" t="s">
        <v>397</v>
      </c>
      <c r="E533" s="156" t="s">
        <v>397</v>
      </c>
      <c r="F533" s="156" t="s">
        <v>397</v>
      </c>
      <c r="G533" s="156" t="s">
        <v>397</v>
      </c>
    </row>
    <row r="534" spans="1:7" ht="15.6" x14ac:dyDescent="0.3">
      <c r="A534" s="144" t="s">
        <v>398</v>
      </c>
      <c r="B534" s="158"/>
      <c r="C534" s="146" t="s">
        <v>185</v>
      </c>
      <c r="D534" s="146" t="s">
        <v>185</v>
      </c>
      <c r="E534" s="146" t="s">
        <v>399</v>
      </c>
      <c r="F534" s="146" t="s">
        <v>185</v>
      </c>
      <c r="G534" s="146" t="s">
        <v>400</v>
      </c>
    </row>
    <row r="535" spans="1:7" ht="15.6" x14ac:dyDescent="0.3">
      <c r="A535" s="144"/>
      <c r="B535" s="158"/>
      <c r="C535" s="146" t="s">
        <v>401</v>
      </c>
      <c r="D535" s="146" t="s">
        <v>402</v>
      </c>
      <c r="E535" s="146" t="s">
        <v>402</v>
      </c>
      <c r="F535" s="146" t="s">
        <v>403</v>
      </c>
      <c r="G535" s="146" t="s">
        <v>404</v>
      </c>
    </row>
    <row r="536" spans="1:7" ht="15.6" x14ac:dyDescent="0.3">
      <c r="A536" s="144"/>
      <c r="B536" s="158"/>
      <c r="C536" s="146" t="s">
        <v>405</v>
      </c>
      <c r="D536" s="146" t="s">
        <v>406</v>
      </c>
      <c r="E536" s="144"/>
      <c r="F536" s="146" t="s">
        <v>406</v>
      </c>
      <c r="G536" s="146" t="s">
        <v>583</v>
      </c>
    </row>
    <row r="537" spans="1:7" ht="15.6" x14ac:dyDescent="0.3">
      <c r="A537" s="148" t="s">
        <v>397</v>
      </c>
      <c r="B537" s="156" t="s">
        <v>397</v>
      </c>
      <c r="C537" s="156" t="s">
        <v>397</v>
      </c>
      <c r="D537" s="156" t="s">
        <v>397</v>
      </c>
      <c r="E537" s="156" t="s">
        <v>397</v>
      </c>
      <c r="F537" s="156" t="s">
        <v>397</v>
      </c>
      <c r="G537" s="156" t="s">
        <v>397</v>
      </c>
    </row>
    <row r="538" spans="1:7" ht="15.6" x14ac:dyDescent="0.3">
      <c r="A538" s="144" t="s">
        <v>408</v>
      </c>
      <c r="B538" s="224" t="s">
        <v>409</v>
      </c>
      <c r="C538" s="144"/>
      <c r="D538" s="144">
        <v>0</v>
      </c>
      <c r="E538" s="144">
        <v>0</v>
      </c>
      <c r="F538" s="144">
        <v>0</v>
      </c>
      <c r="G538" s="144">
        <v>0</v>
      </c>
    </row>
    <row r="539" spans="1:7" ht="15.6" x14ac:dyDescent="0.3">
      <c r="A539" s="144" t="s">
        <v>410</v>
      </c>
      <c r="B539" s="226" t="s">
        <v>612</v>
      </c>
      <c r="C539" s="144">
        <v>0</v>
      </c>
      <c r="D539" s="144">
        <v>0</v>
      </c>
      <c r="E539" s="144">
        <v>0</v>
      </c>
      <c r="F539" s="144">
        <v>0</v>
      </c>
      <c r="G539" s="144">
        <v>0</v>
      </c>
    </row>
    <row r="540" spans="1:7" ht="15.6" x14ac:dyDescent="0.3">
      <c r="A540" s="144" t="s">
        <v>413</v>
      </c>
      <c r="B540" s="226" t="s">
        <v>613</v>
      </c>
      <c r="C540" s="144">
        <v>3286.8</v>
      </c>
      <c r="D540" s="144">
        <v>0</v>
      </c>
      <c r="E540" s="144">
        <v>3286.8</v>
      </c>
      <c r="F540" s="144">
        <v>0</v>
      </c>
      <c r="G540" s="144">
        <v>3286.8</v>
      </c>
    </row>
    <row r="541" spans="1:7" ht="15.6" x14ac:dyDescent="0.3">
      <c r="A541" s="144" t="s">
        <v>415</v>
      </c>
      <c r="B541" s="226" t="s">
        <v>614</v>
      </c>
      <c r="C541" s="144">
        <v>0</v>
      </c>
      <c r="D541" s="144">
        <v>0</v>
      </c>
      <c r="E541" s="144">
        <v>0</v>
      </c>
      <c r="F541" s="144">
        <v>0</v>
      </c>
      <c r="G541" s="144">
        <v>0</v>
      </c>
    </row>
    <row r="542" spans="1:7" ht="15.6" x14ac:dyDescent="0.3">
      <c r="A542" s="144" t="s">
        <v>417</v>
      </c>
      <c r="B542" s="149" t="s">
        <v>615</v>
      </c>
      <c r="C542" s="144">
        <v>0</v>
      </c>
      <c r="D542" s="144">
        <v>0</v>
      </c>
      <c r="E542" s="144">
        <v>0</v>
      </c>
      <c r="F542" s="144">
        <v>0</v>
      </c>
      <c r="G542" s="144">
        <v>0</v>
      </c>
    </row>
    <row r="543" spans="1:7" ht="15.6" x14ac:dyDescent="0.3">
      <c r="A543" s="144" t="s">
        <v>419</v>
      </c>
      <c r="B543" s="226" t="s">
        <v>616</v>
      </c>
      <c r="C543" s="144">
        <v>0</v>
      </c>
      <c r="D543" s="144">
        <v>0</v>
      </c>
      <c r="E543" s="144">
        <v>0</v>
      </c>
      <c r="F543" s="144">
        <v>0</v>
      </c>
      <c r="G543" s="144">
        <v>0</v>
      </c>
    </row>
    <row r="544" spans="1:7" ht="15.6" x14ac:dyDescent="0.3">
      <c r="A544" s="144" t="s">
        <v>421</v>
      </c>
      <c r="B544" s="149" t="s">
        <v>617</v>
      </c>
      <c r="C544" s="144">
        <v>0</v>
      </c>
      <c r="D544" s="144">
        <v>0</v>
      </c>
      <c r="E544" s="144">
        <v>0</v>
      </c>
      <c r="F544" s="144">
        <v>0</v>
      </c>
      <c r="G544" s="144">
        <v>0</v>
      </c>
    </row>
    <row r="545" spans="1:7" ht="15.6" x14ac:dyDescent="0.3">
      <c r="A545" s="144" t="s">
        <v>423</v>
      </c>
      <c r="B545" s="149" t="s">
        <v>618</v>
      </c>
      <c r="C545" s="144">
        <v>0</v>
      </c>
      <c r="D545" s="144">
        <v>0</v>
      </c>
      <c r="E545" s="144">
        <v>0</v>
      </c>
      <c r="F545" s="144">
        <v>0</v>
      </c>
      <c r="G545" s="144">
        <v>0</v>
      </c>
    </row>
    <row r="546" spans="1:7" ht="15.6" x14ac:dyDescent="0.3">
      <c r="A546" s="144" t="s">
        <v>605</v>
      </c>
      <c r="B546" s="227" t="s">
        <v>619</v>
      </c>
      <c r="C546" s="228">
        <v>0</v>
      </c>
      <c r="D546" s="144">
        <v>0</v>
      </c>
      <c r="E546" s="144">
        <v>0</v>
      </c>
      <c r="F546" s="144">
        <v>0</v>
      </c>
      <c r="G546" s="144">
        <v>0</v>
      </c>
    </row>
    <row r="547" spans="1:7" ht="15.6" x14ac:dyDescent="0.3">
      <c r="A547" s="144" t="s">
        <v>429</v>
      </c>
      <c r="B547" s="226" t="s">
        <v>620</v>
      </c>
      <c r="C547" s="144">
        <v>6147.94</v>
      </c>
      <c r="D547" s="144">
        <v>0</v>
      </c>
      <c r="E547" s="144">
        <v>6147.94</v>
      </c>
      <c r="F547" s="144">
        <v>0</v>
      </c>
      <c r="G547" s="144">
        <v>6147.94</v>
      </c>
    </row>
    <row r="548" spans="1:7" ht="15.6" x14ac:dyDescent="0.3">
      <c r="A548" s="144" t="s">
        <v>432</v>
      </c>
      <c r="B548" s="226" t="s">
        <v>621</v>
      </c>
      <c r="C548" s="144">
        <v>0</v>
      </c>
      <c r="D548" s="144">
        <v>0</v>
      </c>
      <c r="E548" s="144">
        <v>0</v>
      </c>
      <c r="F548" s="144">
        <v>0</v>
      </c>
      <c r="G548" s="144">
        <v>0</v>
      </c>
    </row>
    <row r="549" spans="1:7" ht="15.6" x14ac:dyDescent="0.3">
      <c r="A549" s="144" t="s">
        <v>692</v>
      </c>
      <c r="B549" s="226" t="s">
        <v>622</v>
      </c>
      <c r="C549" s="144">
        <v>26440</v>
      </c>
      <c r="D549" s="144">
        <v>0</v>
      </c>
      <c r="E549" s="144">
        <v>26440</v>
      </c>
      <c r="F549" s="144">
        <v>0</v>
      </c>
      <c r="G549" s="144">
        <v>26440</v>
      </c>
    </row>
    <row r="550" spans="1:7" ht="15.6" x14ac:dyDescent="0.3">
      <c r="A550" s="144" t="s">
        <v>284</v>
      </c>
      <c r="B550" s="149" t="s">
        <v>693</v>
      </c>
      <c r="C550" s="144">
        <v>0</v>
      </c>
      <c r="D550" s="144">
        <v>0</v>
      </c>
      <c r="E550" s="144">
        <v>0</v>
      </c>
      <c r="F550" s="144">
        <v>0</v>
      </c>
      <c r="G550" s="144">
        <v>0</v>
      </c>
    </row>
    <row r="551" spans="1:7" ht="15.6" x14ac:dyDescent="0.3">
      <c r="A551" s="147" t="s">
        <v>436</v>
      </c>
      <c r="B551" s="149" t="s">
        <v>624</v>
      </c>
      <c r="C551" s="144">
        <v>0</v>
      </c>
      <c r="D551" s="144">
        <v>0</v>
      </c>
      <c r="E551" s="144">
        <v>0</v>
      </c>
      <c r="F551" s="144">
        <v>0</v>
      </c>
      <c r="G551" s="144">
        <v>0</v>
      </c>
    </row>
    <row r="552" spans="1:7" ht="15.6" x14ac:dyDescent="0.3">
      <c r="A552" s="147" t="s">
        <v>438</v>
      </c>
      <c r="B552" s="149" t="s">
        <v>694</v>
      </c>
      <c r="C552" s="144">
        <v>0</v>
      </c>
      <c r="D552" s="144">
        <v>0</v>
      </c>
      <c r="E552" s="144">
        <v>0</v>
      </c>
      <c r="F552" s="144">
        <v>0</v>
      </c>
      <c r="G552" s="144">
        <v>0</v>
      </c>
    </row>
    <row r="553" spans="1:7" ht="15.6" x14ac:dyDescent="0.3">
      <c r="A553" s="144" t="s">
        <v>440</v>
      </c>
      <c r="B553" s="149" t="s">
        <v>625</v>
      </c>
      <c r="C553" s="144">
        <v>0</v>
      </c>
      <c r="D553" s="144">
        <v>0</v>
      </c>
      <c r="E553" s="144">
        <v>0</v>
      </c>
      <c r="F553" s="144">
        <v>0</v>
      </c>
      <c r="G553" s="144">
        <v>0</v>
      </c>
    </row>
    <row r="554" spans="1:7" ht="15.6" x14ac:dyDescent="0.3">
      <c r="A554" s="144" t="s">
        <v>442</v>
      </c>
      <c r="B554" s="149" t="s">
        <v>626</v>
      </c>
      <c r="C554" s="144">
        <v>0</v>
      </c>
      <c r="D554" s="144">
        <v>0</v>
      </c>
      <c r="E554" s="144">
        <v>0</v>
      </c>
      <c r="F554" s="144">
        <v>0</v>
      </c>
      <c r="G554" s="144">
        <v>0</v>
      </c>
    </row>
    <row r="555" spans="1:7" ht="15.6" x14ac:dyDescent="0.3">
      <c r="A555" s="144" t="s">
        <v>444</v>
      </c>
      <c r="B555" s="149" t="s">
        <v>695</v>
      </c>
      <c r="C555" s="144">
        <v>4861.38</v>
      </c>
      <c r="D555" s="144">
        <v>0</v>
      </c>
      <c r="E555" s="144">
        <v>4861.38</v>
      </c>
      <c r="F555" s="144">
        <v>0</v>
      </c>
      <c r="G555" s="144">
        <v>4861.38</v>
      </c>
    </row>
    <row r="556" spans="1:7" ht="15.6" x14ac:dyDescent="0.3">
      <c r="A556" s="144" t="s">
        <v>446</v>
      </c>
      <c r="B556" s="149" t="s">
        <v>696</v>
      </c>
      <c r="C556" s="144">
        <v>0</v>
      </c>
      <c r="D556" s="144">
        <v>0</v>
      </c>
      <c r="E556" s="144">
        <v>0</v>
      </c>
      <c r="F556" s="144">
        <v>0</v>
      </c>
      <c r="G556" s="144">
        <v>0</v>
      </c>
    </row>
    <row r="557" spans="1:7" ht="15.6" x14ac:dyDescent="0.3">
      <c r="A557" s="144" t="s">
        <v>448</v>
      </c>
      <c r="B557" s="149" t="s">
        <v>697</v>
      </c>
      <c r="C557" s="144">
        <v>1228.3800000000001</v>
      </c>
      <c r="D557" s="144">
        <v>0</v>
      </c>
      <c r="E557" s="144">
        <v>1228.3800000000001</v>
      </c>
      <c r="F557" s="144">
        <v>0</v>
      </c>
      <c r="G557" s="144">
        <v>1228.3800000000001</v>
      </c>
    </row>
    <row r="558" spans="1:7" ht="15.6" x14ac:dyDescent="0.3">
      <c r="A558" s="144" t="s">
        <v>450</v>
      </c>
      <c r="B558" s="226" t="s">
        <v>698</v>
      </c>
      <c r="C558" s="144">
        <v>0</v>
      </c>
      <c r="D558" s="144">
        <v>0</v>
      </c>
      <c r="E558" s="144">
        <v>0</v>
      </c>
      <c r="F558" s="144">
        <v>0</v>
      </c>
      <c r="G558" s="144">
        <v>0</v>
      </c>
    </row>
    <row r="559" spans="1:7" ht="15.6" x14ac:dyDescent="0.3">
      <c r="A559" s="144" t="s">
        <v>452</v>
      </c>
      <c r="B559" s="226" t="s">
        <v>631</v>
      </c>
      <c r="C559" s="144">
        <v>0</v>
      </c>
      <c r="D559" s="144">
        <v>0</v>
      </c>
      <c r="E559" s="144">
        <v>0</v>
      </c>
      <c r="F559" s="144">
        <v>0</v>
      </c>
      <c r="G559" s="144">
        <v>0</v>
      </c>
    </row>
    <row r="560" spans="1:7" ht="15.6" x14ac:dyDescent="0.3">
      <c r="A560" s="144" t="s">
        <v>454</v>
      </c>
      <c r="B560" s="149" t="s">
        <v>699</v>
      </c>
      <c r="C560" s="144">
        <v>0</v>
      </c>
      <c r="D560" s="144">
        <v>0</v>
      </c>
      <c r="E560" s="144">
        <v>0</v>
      </c>
      <c r="F560" s="144">
        <v>0</v>
      </c>
      <c r="G560" s="144">
        <v>0</v>
      </c>
    </row>
    <row r="561" spans="1:7" ht="15.6" x14ac:dyDescent="0.3">
      <c r="A561" s="144" t="s">
        <v>456</v>
      </c>
      <c r="B561" s="149" t="s">
        <v>633</v>
      </c>
      <c r="C561" s="144">
        <v>0</v>
      </c>
      <c r="D561" s="144">
        <v>0</v>
      </c>
      <c r="E561" s="144">
        <v>0</v>
      </c>
      <c r="F561" s="144">
        <v>0</v>
      </c>
      <c r="G561" s="144">
        <v>0</v>
      </c>
    </row>
    <row r="562" spans="1:7" ht="15.6" x14ac:dyDescent="0.3">
      <c r="A562" s="144" t="s">
        <v>458</v>
      </c>
      <c r="B562" s="226" t="s">
        <v>700</v>
      </c>
      <c r="C562" s="144">
        <v>120.51</v>
      </c>
      <c r="D562" s="144">
        <v>0</v>
      </c>
      <c r="E562" s="144">
        <v>120.51</v>
      </c>
      <c r="F562" s="144">
        <v>0</v>
      </c>
      <c r="G562" s="144">
        <v>120.51</v>
      </c>
    </row>
    <row r="563" spans="1:7" ht="15.6" x14ac:dyDescent="0.3">
      <c r="A563" s="144" t="s">
        <v>460</v>
      </c>
      <c r="B563" s="226" t="s">
        <v>701</v>
      </c>
      <c r="C563" s="144">
        <v>33752.83</v>
      </c>
      <c r="D563" s="144">
        <v>0</v>
      </c>
      <c r="E563" s="144">
        <v>33752.83</v>
      </c>
      <c r="F563" s="144">
        <v>0</v>
      </c>
      <c r="G563" s="144">
        <v>33752.83</v>
      </c>
    </row>
    <row r="564" spans="1:7" ht="15.6" x14ac:dyDescent="0.3">
      <c r="A564" s="144" t="s">
        <v>462</v>
      </c>
      <c r="B564" s="149" t="s">
        <v>463</v>
      </c>
      <c r="C564" s="144">
        <v>0</v>
      </c>
      <c r="D564" s="144">
        <v>0</v>
      </c>
      <c r="E564" s="144">
        <v>0</v>
      </c>
      <c r="F564" s="144">
        <v>0</v>
      </c>
      <c r="G564" s="144">
        <v>0</v>
      </c>
    </row>
    <row r="565" spans="1:7" ht="15.6" x14ac:dyDescent="0.3">
      <c r="A565" s="144" t="s">
        <v>464</v>
      </c>
      <c r="B565" s="226" t="s">
        <v>637</v>
      </c>
      <c r="C565" s="144">
        <v>0</v>
      </c>
      <c r="D565" s="144">
        <v>0</v>
      </c>
      <c r="E565" s="144">
        <v>0</v>
      </c>
      <c r="F565" s="144">
        <v>0</v>
      </c>
      <c r="G565" s="144">
        <v>0</v>
      </c>
    </row>
    <row r="566" spans="1:7" ht="15.6" x14ac:dyDescent="0.3">
      <c r="A566" s="144" t="s">
        <v>466</v>
      </c>
      <c r="B566" s="149" t="s">
        <v>702</v>
      </c>
      <c r="C566" s="144">
        <v>0</v>
      </c>
      <c r="D566" s="144">
        <v>0</v>
      </c>
      <c r="E566" s="144">
        <v>0</v>
      </c>
      <c r="F566" s="144">
        <v>0</v>
      </c>
      <c r="G566" s="144">
        <v>0</v>
      </c>
    </row>
    <row r="567" spans="1:7" ht="15.6" x14ac:dyDescent="0.3">
      <c r="A567" s="144" t="s">
        <v>468</v>
      </c>
      <c r="B567" s="149" t="s">
        <v>703</v>
      </c>
      <c r="C567" s="144">
        <v>0</v>
      </c>
      <c r="D567" s="144">
        <v>0</v>
      </c>
      <c r="E567" s="144">
        <v>0</v>
      </c>
      <c r="F567" s="144">
        <v>0</v>
      </c>
      <c r="G567" s="144">
        <v>0</v>
      </c>
    </row>
    <row r="568" spans="1:7" ht="15.6" x14ac:dyDescent="0.3">
      <c r="A568" s="144" t="s">
        <v>470</v>
      </c>
      <c r="B568" s="149" t="s">
        <v>640</v>
      </c>
      <c r="C568" s="144">
        <v>0</v>
      </c>
      <c r="D568" s="144">
        <v>0</v>
      </c>
      <c r="E568" s="144">
        <v>0</v>
      </c>
      <c r="F568" s="144">
        <v>0</v>
      </c>
      <c r="G568" s="144">
        <v>0</v>
      </c>
    </row>
    <row r="569" spans="1:7" ht="15.6" x14ac:dyDescent="0.3">
      <c r="A569" s="144" t="s">
        <v>472</v>
      </c>
      <c r="B569" s="149" t="s">
        <v>704</v>
      </c>
      <c r="C569" s="144">
        <v>0</v>
      </c>
      <c r="D569" s="144">
        <v>0</v>
      </c>
      <c r="E569" s="144">
        <v>0</v>
      </c>
      <c r="F569" s="144">
        <v>0</v>
      </c>
      <c r="G569" s="144">
        <v>0</v>
      </c>
    </row>
    <row r="570" spans="1:7" ht="15.6" x14ac:dyDescent="0.3">
      <c r="A570" s="144" t="s">
        <v>474</v>
      </c>
      <c r="B570" s="149" t="s">
        <v>642</v>
      </c>
      <c r="C570" s="144">
        <v>80.08</v>
      </c>
      <c r="D570" s="144">
        <v>0</v>
      </c>
      <c r="E570" s="144">
        <v>80.08</v>
      </c>
      <c r="F570" s="144">
        <v>0</v>
      </c>
      <c r="G570" s="144">
        <v>80.08</v>
      </c>
    </row>
    <row r="571" spans="1:7" ht="15.6" x14ac:dyDescent="0.3">
      <c r="A571" s="144" t="s">
        <v>476</v>
      </c>
      <c r="B571" s="149" t="s">
        <v>705</v>
      </c>
      <c r="C571" s="144">
        <v>0</v>
      </c>
      <c r="D571" s="144">
        <v>0</v>
      </c>
      <c r="E571" s="144">
        <v>0</v>
      </c>
      <c r="F571" s="144">
        <v>0</v>
      </c>
      <c r="G571" s="144">
        <v>0</v>
      </c>
    </row>
    <row r="572" spans="1:7" ht="15.6" x14ac:dyDescent="0.3">
      <c r="A572" s="144" t="s">
        <v>478</v>
      </c>
      <c r="B572" s="149" t="s">
        <v>644</v>
      </c>
      <c r="C572" s="144">
        <v>1817.46</v>
      </c>
      <c r="D572" s="144">
        <v>0</v>
      </c>
      <c r="E572" s="144">
        <v>1817.46</v>
      </c>
      <c r="F572" s="144">
        <v>0</v>
      </c>
      <c r="G572" s="144">
        <v>1817.46</v>
      </c>
    </row>
    <row r="573" spans="1:7" ht="15.6" x14ac:dyDescent="0.3">
      <c r="A573" s="144" t="s">
        <v>481</v>
      </c>
      <c r="B573" s="226" t="s">
        <v>706</v>
      </c>
      <c r="C573" s="144">
        <v>99310.02</v>
      </c>
      <c r="D573" s="144">
        <v>0</v>
      </c>
      <c r="E573" s="144">
        <v>99310.02</v>
      </c>
      <c r="F573" s="144">
        <v>0</v>
      </c>
      <c r="G573" s="144">
        <v>99310.02</v>
      </c>
    </row>
    <row r="574" spans="1:7" ht="15.6" x14ac:dyDescent="0.3">
      <c r="A574" s="144" t="s">
        <v>481</v>
      </c>
      <c r="B574" s="226" t="s">
        <v>707</v>
      </c>
      <c r="C574" s="144">
        <v>0</v>
      </c>
      <c r="D574" s="144">
        <v>0</v>
      </c>
      <c r="E574" s="144">
        <v>0</v>
      </c>
      <c r="F574" s="144">
        <v>0</v>
      </c>
      <c r="G574" s="144">
        <v>0</v>
      </c>
    </row>
    <row r="575" spans="1:7" ht="15.6" x14ac:dyDescent="0.3">
      <c r="A575" s="144" t="s">
        <v>485</v>
      </c>
      <c r="B575" s="226" t="s">
        <v>646</v>
      </c>
      <c r="C575" s="144">
        <v>496.82</v>
      </c>
      <c r="D575" s="144">
        <v>0</v>
      </c>
      <c r="E575" s="144">
        <v>496.82</v>
      </c>
      <c r="F575" s="144">
        <v>0</v>
      </c>
      <c r="G575" s="144">
        <v>496.82</v>
      </c>
    </row>
    <row r="576" spans="1:7" ht="15.6" x14ac:dyDescent="0.3">
      <c r="A576" s="144" t="s">
        <v>248</v>
      </c>
      <c r="B576" s="226" t="s">
        <v>647</v>
      </c>
      <c r="C576" s="144">
        <v>111883.02</v>
      </c>
      <c r="D576" s="144">
        <v>0</v>
      </c>
      <c r="E576" s="144">
        <v>111883.02</v>
      </c>
      <c r="F576" s="144">
        <v>0</v>
      </c>
      <c r="G576" s="144">
        <v>111883.02</v>
      </c>
    </row>
    <row r="577" spans="1:7" ht="15.6" x14ac:dyDescent="0.3">
      <c r="A577" s="144" t="s">
        <v>248</v>
      </c>
      <c r="B577" s="226" t="s">
        <v>708</v>
      </c>
      <c r="C577" s="144">
        <v>0</v>
      </c>
      <c r="D577" s="144">
        <v>0</v>
      </c>
      <c r="E577" s="144">
        <v>0</v>
      </c>
      <c r="F577" s="144">
        <v>0</v>
      </c>
      <c r="G577" s="144">
        <v>0</v>
      </c>
    </row>
    <row r="578" spans="1:7" ht="15.6" x14ac:dyDescent="0.3">
      <c r="A578" s="144" t="s">
        <v>489</v>
      </c>
      <c r="B578" s="226" t="s">
        <v>649</v>
      </c>
      <c r="C578" s="144">
        <v>0</v>
      </c>
      <c r="D578" s="144">
        <v>0</v>
      </c>
      <c r="E578" s="144">
        <v>0</v>
      </c>
      <c r="F578" s="144">
        <v>0</v>
      </c>
      <c r="G578" s="144">
        <v>0</v>
      </c>
    </row>
    <row r="579" spans="1:7" ht="15.6" x14ac:dyDescent="0.3">
      <c r="A579" s="144" t="s">
        <v>491</v>
      </c>
      <c r="B579" s="226" t="s">
        <v>650</v>
      </c>
      <c r="C579" s="144">
        <v>0</v>
      </c>
      <c r="D579" s="144">
        <v>0</v>
      </c>
      <c r="E579" s="144">
        <v>0</v>
      </c>
      <c r="F579" s="144">
        <v>0</v>
      </c>
      <c r="G579" s="144">
        <v>0</v>
      </c>
    </row>
    <row r="580" spans="1:7" ht="15.6" x14ac:dyDescent="0.3">
      <c r="A580" s="144" t="s">
        <v>493</v>
      </c>
      <c r="B580" s="226" t="s">
        <v>651</v>
      </c>
      <c r="C580" s="144">
        <v>297.39</v>
      </c>
      <c r="D580" s="144">
        <v>0</v>
      </c>
      <c r="E580" s="144">
        <v>297.39</v>
      </c>
      <c r="F580" s="144">
        <v>0</v>
      </c>
      <c r="G580" s="144">
        <v>297.39</v>
      </c>
    </row>
    <row r="581" spans="1:7" ht="15.6" x14ac:dyDescent="0.3">
      <c r="A581" s="144" t="s">
        <v>495</v>
      </c>
      <c r="B581" s="226" t="s">
        <v>652</v>
      </c>
      <c r="C581" s="144">
        <v>236.22</v>
      </c>
      <c r="D581" s="144">
        <v>0</v>
      </c>
      <c r="E581" s="144">
        <v>236.22</v>
      </c>
      <c r="F581" s="144">
        <v>0</v>
      </c>
      <c r="G581" s="144">
        <v>236.22</v>
      </c>
    </row>
    <row r="582" spans="1:7" ht="15.6" x14ac:dyDescent="0.3">
      <c r="A582" s="144" t="s">
        <v>497</v>
      </c>
      <c r="B582" s="226" t="s">
        <v>498</v>
      </c>
      <c r="C582" s="144">
        <v>12112.54</v>
      </c>
      <c r="D582" s="144">
        <v>0</v>
      </c>
      <c r="E582" s="144">
        <v>12112.54</v>
      </c>
      <c r="F582" s="144">
        <v>0</v>
      </c>
      <c r="G582" s="144">
        <v>12112.54</v>
      </c>
    </row>
    <row r="583" spans="1:7" ht="15.6" x14ac:dyDescent="0.3">
      <c r="A583" s="144" t="s">
        <v>499</v>
      </c>
      <c r="B583" s="226" t="s">
        <v>709</v>
      </c>
      <c r="C583" s="144">
        <v>0</v>
      </c>
      <c r="D583" s="144">
        <v>0</v>
      </c>
      <c r="E583" s="144">
        <v>0</v>
      </c>
      <c r="F583" s="144">
        <v>0</v>
      </c>
      <c r="G583" s="144">
        <v>0</v>
      </c>
    </row>
    <row r="584" spans="1:7" ht="15.6" x14ac:dyDescent="0.3">
      <c r="A584" s="144" t="s">
        <v>501</v>
      </c>
      <c r="B584" s="226" t="s">
        <v>655</v>
      </c>
      <c r="C584" s="144">
        <v>0</v>
      </c>
      <c r="D584" s="144">
        <v>0</v>
      </c>
      <c r="E584" s="144">
        <v>0</v>
      </c>
      <c r="F584" s="144">
        <v>0</v>
      </c>
      <c r="G584" s="144">
        <v>0</v>
      </c>
    </row>
    <row r="585" spans="1:7" ht="15.6" x14ac:dyDescent="0.3">
      <c r="A585" s="144" t="s">
        <v>503</v>
      </c>
      <c r="B585" s="226" t="s">
        <v>710</v>
      </c>
      <c r="C585" s="144">
        <v>46824.82</v>
      </c>
      <c r="D585" s="144">
        <v>0</v>
      </c>
      <c r="E585" s="144">
        <v>46824.82</v>
      </c>
      <c r="F585" s="144">
        <v>0</v>
      </c>
      <c r="G585" s="144">
        <v>46824.82</v>
      </c>
    </row>
    <row r="586" spans="1:7" ht="15.6" x14ac:dyDescent="0.3">
      <c r="A586" s="144" t="s">
        <v>505</v>
      </c>
      <c r="B586" s="226" t="s">
        <v>657</v>
      </c>
      <c r="C586" s="144">
        <v>130</v>
      </c>
      <c r="D586" s="144">
        <v>0</v>
      </c>
      <c r="E586" s="144">
        <v>130</v>
      </c>
      <c r="F586" s="144">
        <v>0</v>
      </c>
      <c r="G586" s="144">
        <v>130</v>
      </c>
    </row>
    <row r="587" spans="1:7" ht="15.6" x14ac:dyDescent="0.3">
      <c r="A587" s="144" t="s">
        <v>507</v>
      </c>
      <c r="B587" s="226" t="s">
        <v>658</v>
      </c>
      <c r="C587" s="144">
        <v>730.53</v>
      </c>
      <c r="D587" s="144">
        <v>0</v>
      </c>
      <c r="E587" s="144">
        <v>730.53</v>
      </c>
      <c r="F587" s="144">
        <v>0</v>
      </c>
      <c r="G587" s="144">
        <v>730.53</v>
      </c>
    </row>
    <row r="588" spans="1:7" ht="15.6" x14ac:dyDescent="0.3">
      <c r="A588" s="144" t="s">
        <v>270</v>
      </c>
      <c r="B588" s="226" t="s">
        <v>659</v>
      </c>
      <c r="C588" s="144">
        <v>0</v>
      </c>
      <c r="D588" s="144">
        <v>0</v>
      </c>
      <c r="E588" s="144">
        <v>0</v>
      </c>
      <c r="F588" s="144">
        <v>0</v>
      </c>
      <c r="G588" s="144">
        <v>0</v>
      </c>
    </row>
    <row r="589" spans="1:7" ht="15.6" x14ac:dyDescent="0.3">
      <c r="A589" s="144" t="s">
        <v>264</v>
      </c>
      <c r="B589" s="226" t="s">
        <v>660</v>
      </c>
      <c r="C589" s="144">
        <v>0</v>
      </c>
      <c r="D589" s="144">
        <v>0</v>
      </c>
      <c r="E589" s="144">
        <v>0</v>
      </c>
      <c r="F589" s="144">
        <v>0</v>
      </c>
      <c r="G589" s="144">
        <v>0</v>
      </c>
    </row>
    <row r="590" spans="1:7" ht="15.6" x14ac:dyDescent="0.3">
      <c r="A590" s="144" t="s">
        <v>276</v>
      </c>
      <c r="B590" s="225" t="s">
        <v>711</v>
      </c>
      <c r="C590" s="144">
        <v>0</v>
      </c>
      <c r="D590" s="144">
        <v>0</v>
      </c>
      <c r="E590" s="144">
        <v>0</v>
      </c>
      <c r="F590" s="144">
        <v>0</v>
      </c>
      <c r="G590" s="144">
        <v>0</v>
      </c>
    </row>
    <row r="591" spans="1:7" ht="15.6" x14ac:dyDescent="0.3">
      <c r="A591" s="144" t="s">
        <v>512</v>
      </c>
      <c r="B591" s="149" t="s">
        <v>712</v>
      </c>
      <c r="C591" s="144">
        <v>0</v>
      </c>
      <c r="D591" s="144">
        <v>0</v>
      </c>
      <c r="E591" s="144">
        <v>0</v>
      </c>
      <c r="F591" s="144">
        <v>0</v>
      </c>
      <c r="G591" s="144">
        <v>0</v>
      </c>
    </row>
    <row r="592" spans="1:7" ht="15.6" x14ac:dyDescent="0.3">
      <c r="A592" s="144" t="s">
        <v>515</v>
      </c>
      <c r="B592" s="225" t="s">
        <v>713</v>
      </c>
      <c r="C592" s="144">
        <v>0</v>
      </c>
      <c r="D592" s="144">
        <v>0</v>
      </c>
      <c r="E592" s="144">
        <v>0</v>
      </c>
      <c r="F592" s="144">
        <v>0</v>
      </c>
      <c r="G592" s="144">
        <v>0</v>
      </c>
    </row>
    <row r="593" spans="1:7" ht="15.6" x14ac:dyDescent="0.3">
      <c r="A593" s="147" t="s">
        <v>274</v>
      </c>
      <c r="B593" s="149" t="s">
        <v>714</v>
      </c>
      <c r="C593" s="144">
        <v>0</v>
      </c>
      <c r="D593" s="144">
        <v>0</v>
      </c>
      <c r="E593" s="144">
        <v>0</v>
      </c>
      <c r="F593" s="144">
        <v>0</v>
      </c>
      <c r="G593" s="144">
        <v>0</v>
      </c>
    </row>
    <row r="594" spans="1:7" ht="15.6" x14ac:dyDescent="0.3">
      <c r="A594" s="144" t="s">
        <v>518</v>
      </c>
      <c r="B594" s="149" t="s">
        <v>715</v>
      </c>
      <c r="C594" s="144">
        <v>0</v>
      </c>
      <c r="D594" s="144">
        <v>0</v>
      </c>
      <c r="E594" s="144">
        <v>0</v>
      </c>
      <c r="F594" s="144">
        <v>0</v>
      </c>
      <c r="G594" s="144">
        <v>0</v>
      </c>
    </row>
    <row r="595" spans="1:7" ht="15.6" x14ac:dyDescent="0.3">
      <c r="A595" s="144" t="s">
        <v>520</v>
      </c>
      <c r="B595" s="226" t="s">
        <v>716</v>
      </c>
      <c r="C595" s="144">
        <v>0</v>
      </c>
      <c r="D595" s="144">
        <v>0</v>
      </c>
      <c r="E595" s="144">
        <v>0</v>
      </c>
      <c r="F595" s="144">
        <v>0</v>
      </c>
      <c r="G595" s="144">
        <v>0</v>
      </c>
    </row>
    <row r="596" spans="1:7" ht="15.6" x14ac:dyDescent="0.3">
      <c r="A596" s="144" t="s">
        <v>522</v>
      </c>
      <c r="B596" s="226" t="s">
        <v>717</v>
      </c>
      <c r="C596" s="144">
        <v>0</v>
      </c>
      <c r="D596" s="144">
        <v>0</v>
      </c>
      <c r="E596" s="144">
        <v>0</v>
      </c>
      <c r="F596" s="144">
        <v>0</v>
      </c>
      <c r="G596" s="144">
        <v>0</v>
      </c>
    </row>
    <row r="597" spans="1:7" ht="15.6" x14ac:dyDescent="0.3">
      <c r="A597" s="144" t="s">
        <v>524</v>
      </c>
      <c r="B597" s="226" t="s">
        <v>668</v>
      </c>
      <c r="C597" s="144">
        <v>0</v>
      </c>
      <c r="D597" s="144">
        <v>0</v>
      </c>
      <c r="E597" s="144">
        <v>0</v>
      </c>
      <c r="F597" s="144">
        <v>5608.66</v>
      </c>
      <c r="G597" s="144">
        <v>5608.66</v>
      </c>
    </row>
    <row r="598" spans="1:7" ht="15.6" x14ac:dyDescent="0.3">
      <c r="A598" s="144" t="s">
        <v>526</v>
      </c>
      <c r="B598" s="224" t="s">
        <v>669</v>
      </c>
      <c r="C598" s="144">
        <v>0</v>
      </c>
      <c r="D598" s="144">
        <v>0</v>
      </c>
      <c r="E598" s="144">
        <v>0</v>
      </c>
      <c r="F598" s="144">
        <v>0</v>
      </c>
      <c r="G598" s="144">
        <v>0</v>
      </c>
    </row>
    <row r="599" spans="1:7" ht="15.6" x14ac:dyDescent="0.3">
      <c r="A599" s="144" t="s">
        <v>528</v>
      </c>
      <c r="B599" s="224" t="s">
        <v>670</v>
      </c>
      <c r="C599" s="144">
        <v>0</v>
      </c>
      <c r="D599" s="144">
        <v>0</v>
      </c>
      <c r="E599" s="144">
        <v>0</v>
      </c>
      <c r="F599" s="144">
        <v>0</v>
      </c>
      <c r="G599" s="144">
        <v>0</v>
      </c>
    </row>
    <row r="600" spans="1:7" ht="15.6" x14ac:dyDescent="0.3">
      <c r="A600" s="144" t="s">
        <v>530</v>
      </c>
      <c r="B600" s="226" t="s">
        <v>718</v>
      </c>
      <c r="C600" s="144">
        <v>0</v>
      </c>
      <c r="D600" s="144">
        <v>0</v>
      </c>
      <c r="E600" s="144">
        <v>0</v>
      </c>
      <c r="F600" s="144">
        <v>0</v>
      </c>
      <c r="G600" s="144">
        <v>0</v>
      </c>
    </row>
    <row r="601" spans="1:7" ht="15.6" x14ac:dyDescent="0.3">
      <c r="A601" s="144" t="s">
        <v>672</v>
      </c>
      <c r="B601" s="226">
        <v>6825</v>
      </c>
      <c r="C601" s="144">
        <v>0</v>
      </c>
      <c r="D601" s="144">
        <v>0</v>
      </c>
      <c r="E601" s="144">
        <v>0</v>
      </c>
      <c r="F601" s="144">
        <v>0</v>
      </c>
      <c r="G601" s="144">
        <v>0</v>
      </c>
    </row>
    <row r="602" spans="1:7" ht="15.6" x14ac:dyDescent="0.3">
      <c r="A602" s="144" t="s">
        <v>535</v>
      </c>
      <c r="B602" s="226" t="s">
        <v>673</v>
      </c>
      <c r="C602" s="144">
        <v>587.30000000000007</v>
      </c>
      <c r="D602" s="144">
        <v>0</v>
      </c>
      <c r="E602" s="144">
        <v>587.30000000000007</v>
      </c>
      <c r="F602" s="144">
        <v>0</v>
      </c>
      <c r="G602" s="144">
        <v>587.30000000000007</v>
      </c>
    </row>
    <row r="603" spans="1:7" ht="15.6" x14ac:dyDescent="0.3">
      <c r="A603" s="144" t="s">
        <v>347</v>
      </c>
      <c r="B603" s="226" t="s">
        <v>674</v>
      </c>
      <c r="C603" s="144">
        <v>0</v>
      </c>
      <c r="D603" s="144">
        <v>0</v>
      </c>
      <c r="E603" s="144">
        <v>0</v>
      </c>
      <c r="F603" s="144">
        <v>0</v>
      </c>
      <c r="G603" s="144">
        <v>0</v>
      </c>
    </row>
    <row r="604" spans="1:7" ht="15.6" x14ac:dyDescent="0.3">
      <c r="A604" s="144" t="s">
        <v>538</v>
      </c>
      <c r="B604" s="226" t="s">
        <v>675</v>
      </c>
      <c r="C604" s="144">
        <v>329.13</v>
      </c>
      <c r="D604" s="144">
        <v>0</v>
      </c>
      <c r="E604" s="144">
        <v>329.13</v>
      </c>
      <c r="F604" s="144">
        <v>0</v>
      </c>
      <c r="G604" s="144">
        <v>329.13</v>
      </c>
    </row>
    <row r="605" spans="1:7" ht="15.6" x14ac:dyDescent="0.3">
      <c r="A605" s="144" t="s">
        <v>538</v>
      </c>
      <c r="B605" s="226" t="s">
        <v>719</v>
      </c>
      <c r="C605" s="144">
        <v>0</v>
      </c>
      <c r="D605" s="144">
        <v>0</v>
      </c>
      <c r="E605" s="144">
        <v>0</v>
      </c>
      <c r="F605" s="144">
        <v>0</v>
      </c>
      <c r="G605" s="144">
        <v>0</v>
      </c>
    </row>
    <row r="606" spans="1:7" ht="15.6" x14ac:dyDescent="0.3">
      <c r="A606" s="144" t="s">
        <v>541</v>
      </c>
      <c r="B606" s="149" t="s">
        <v>677</v>
      </c>
      <c r="C606" s="144">
        <v>208.43</v>
      </c>
      <c r="D606" s="144">
        <v>0</v>
      </c>
      <c r="E606" s="144">
        <v>208.43</v>
      </c>
      <c r="F606" s="144">
        <v>0</v>
      </c>
      <c r="G606" s="144">
        <v>208.43</v>
      </c>
    </row>
    <row r="607" spans="1:7" ht="15.6" x14ac:dyDescent="0.3">
      <c r="A607" s="144" t="s">
        <v>541</v>
      </c>
      <c r="B607" s="149" t="s">
        <v>720</v>
      </c>
      <c r="C607" s="144">
        <v>0</v>
      </c>
      <c r="D607" s="144">
        <v>0</v>
      </c>
      <c r="E607" s="144">
        <v>0</v>
      </c>
      <c r="F607" s="144">
        <v>0</v>
      </c>
      <c r="G607" s="144">
        <v>0</v>
      </c>
    </row>
    <row r="608" spans="1:7" ht="15.6" x14ac:dyDescent="0.3">
      <c r="A608" s="144" t="s">
        <v>544</v>
      </c>
      <c r="B608" s="226" t="s">
        <v>679</v>
      </c>
      <c r="C608" s="144">
        <v>44.91</v>
      </c>
      <c r="D608" s="144">
        <v>0</v>
      </c>
      <c r="E608" s="144">
        <v>44.91</v>
      </c>
      <c r="F608" s="144">
        <v>0</v>
      </c>
      <c r="G608" s="144">
        <v>44.91</v>
      </c>
    </row>
    <row r="609" spans="1:7" ht="15.6" x14ac:dyDescent="0.3">
      <c r="A609" s="144" t="s">
        <v>548</v>
      </c>
      <c r="B609" s="226" t="s">
        <v>722</v>
      </c>
      <c r="C609" s="144">
        <v>0</v>
      </c>
      <c r="D609" s="144">
        <v>0</v>
      </c>
      <c r="E609" s="144">
        <v>0</v>
      </c>
      <c r="F609" s="144">
        <v>0</v>
      </c>
      <c r="G609" s="144">
        <v>0</v>
      </c>
    </row>
    <row r="610" spans="1:7" ht="15.6" x14ac:dyDescent="0.3">
      <c r="A610" s="144" t="s">
        <v>553</v>
      </c>
      <c r="B610" s="226" t="s">
        <v>682</v>
      </c>
      <c r="C610" s="144">
        <v>0</v>
      </c>
      <c r="D610" s="144">
        <v>0</v>
      </c>
      <c r="E610" s="144">
        <v>0</v>
      </c>
      <c r="F610" s="144">
        <v>0</v>
      </c>
      <c r="G610" s="144">
        <v>0</v>
      </c>
    </row>
    <row r="611" spans="1:7" ht="15.6" x14ac:dyDescent="0.3">
      <c r="A611" s="144" t="s">
        <v>555</v>
      </c>
      <c r="B611" s="149" t="s">
        <v>723</v>
      </c>
      <c r="C611" s="144">
        <v>0</v>
      </c>
      <c r="D611" s="144">
        <v>0</v>
      </c>
      <c r="E611" s="144">
        <v>0</v>
      </c>
      <c r="F611" s="144">
        <v>0</v>
      </c>
      <c r="G611" s="144">
        <v>0</v>
      </c>
    </row>
    <row r="612" spans="1:7" ht="15.6" x14ac:dyDescent="0.3">
      <c r="A612" s="144" t="s">
        <v>557</v>
      </c>
      <c r="B612" s="149" t="s">
        <v>684</v>
      </c>
      <c r="C612" s="144">
        <v>0</v>
      </c>
      <c r="D612" s="144">
        <v>0</v>
      </c>
      <c r="E612" s="144">
        <v>0</v>
      </c>
      <c r="F612" s="144">
        <v>0</v>
      </c>
      <c r="G612" s="144">
        <v>0</v>
      </c>
    </row>
    <row r="613" spans="1:7" ht="15.6" x14ac:dyDescent="0.3">
      <c r="A613" s="144" t="s">
        <v>559</v>
      </c>
      <c r="B613" s="149" t="s">
        <v>685</v>
      </c>
      <c r="C613" s="144">
        <v>0</v>
      </c>
      <c r="D613" s="144">
        <v>0</v>
      </c>
      <c r="E613" s="144">
        <v>0</v>
      </c>
      <c r="F613" s="144">
        <v>0</v>
      </c>
      <c r="G613" s="144">
        <v>0</v>
      </c>
    </row>
    <row r="614" spans="1:7" ht="15.6" x14ac:dyDescent="0.3">
      <c r="A614" s="144" t="s">
        <v>561</v>
      </c>
      <c r="B614" s="149" t="s">
        <v>724</v>
      </c>
      <c r="C614" s="144">
        <v>0</v>
      </c>
      <c r="D614" s="144">
        <v>0</v>
      </c>
      <c r="E614" s="144">
        <v>0</v>
      </c>
      <c r="F614" s="144">
        <v>0</v>
      </c>
      <c r="G614" s="144">
        <v>0</v>
      </c>
    </row>
    <row r="615" spans="1:7" ht="15.6" x14ac:dyDescent="0.3">
      <c r="A615" s="144" t="s">
        <v>563</v>
      </c>
      <c r="B615" s="149" t="s">
        <v>725</v>
      </c>
      <c r="C615" s="144">
        <v>0</v>
      </c>
      <c r="D615" s="144">
        <v>0</v>
      </c>
      <c r="E615" s="144">
        <v>0</v>
      </c>
      <c r="F615" s="144">
        <v>0</v>
      </c>
      <c r="G615" s="144">
        <v>0</v>
      </c>
    </row>
    <row r="616" spans="1:7" ht="15.6" x14ac:dyDescent="0.3">
      <c r="A616" s="144" t="s">
        <v>566</v>
      </c>
      <c r="B616" s="149" t="s">
        <v>726</v>
      </c>
      <c r="C616" s="144">
        <v>0</v>
      </c>
      <c r="D616" s="144">
        <v>0</v>
      </c>
      <c r="E616" s="144">
        <v>0</v>
      </c>
      <c r="F616" s="144">
        <v>0</v>
      </c>
      <c r="G616" s="144">
        <v>0</v>
      </c>
    </row>
    <row r="617" spans="1:7" ht="15.6" x14ac:dyDescent="0.3">
      <c r="A617" s="144" t="s">
        <v>566</v>
      </c>
      <c r="B617" s="149" t="s">
        <v>727</v>
      </c>
      <c r="C617" s="144">
        <v>6580090.3399999999</v>
      </c>
      <c r="D617" s="144">
        <v>119508.45000000019</v>
      </c>
      <c r="E617" s="144">
        <v>6699598.79</v>
      </c>
      <c r="F617" s="144">
        <v>3617111</v>
      </c>
      <c r="G617" s="144">
        <v>10316709.789999999</v>
      </c>
    </row>
    <row r="618" spans="1:7" ht="15.6" x14ac:dyDescent="0.3">
      <c r="A618" s="144" t="s">
        <v>567</v>
      </c>
      <c r="B618" s="225" t="s">
        <v>587</v>
      </c>
      <c r="C618" s="144">
        <v>0</v>
      </c>
      <c r="D618" s="144">
        <v>0</v>
      </c>
      <c r="E618" s="144">
        <v>0</v>
      </c>
      <c r="F618" s="144">
        <v>0</v>
      </c>
      <c r="G618" s="144">
        <v>0</v>
      </c>
    </row>
    <row r="619" spans="1:7" ht="15.6" x14ac:dyDescent="0.3">
      <c r="A619" s="144" t="s">
        <v>569</v>
      </c>
      <c r="B619" s="225" t="s">
        <v>570</v>
      </c>
      <c r="C619" s="144"/>
      <c r="D619" s="144">
        <v>0</v>
      </c>
      <c r="E619" s="144">
        <v>0</v>
      </c>
      <c r="F619" s="144">
        <v>0</v>
      </c>
      <c r="G619" s="144">
        <v>0</v>
      </c>
    </row>
    <row r="620" spans="1:7" ht="15.6" x14ac:dyDescent="0.3">
      <c r="A620" s="144" t="s">
        <v>690</v>
      </c>
      <c r="B620" s="144"/>
      <c r="C620" s="144"/>
      <c r="D620" s="144">
        <v>0</v>
      </c>
      <c r="E620" s="144">
        <v>0</v>
      </c>
      <c r="F620" s="144">
        <v>0</v>
      </c>
      <c r="G620" s="144">
        <v>0</v>
      </c>
    </row>
    <row r="621" spans="1:7" ht="15.6" x14ac:dyDescent="0.3">
      <c r="A621" s="144" t="s">
        <v>572</v>
      </c>
      <c r="B621" s="144"/>
      <c r="C621" s="144"/>
      <c r="D621" s="144">
        <v>0</v>
      </c>
      <c r="E621" s="144">
        <v>0</v>
      </c>
      <c r="F621" s="144">
        <v>0</v>
      </c>
      <c r="G621" s="144">
        <v>0</v>
      </c>
    </row>
    <row r="622" spans="1:7" ht="15.6" x14ac:dyDescent="0.3">
      <c r="A622" s="144" t="s">
        <v>728</v>
      </c>
      <c r="B622" s="225"/>
      <c r="C622" s="144"/>
      <c r="D622" s="144">
        <v>0</v>
      </c>
      <c r="E622" s="144">
        <v>0</v>
      </c>
      <c r="F622" s="144">
        <v>0</v>
      </c>
      <c r="G622" s="144">
        <v>0</v>
      </c>
    </row>
    <row r="623" spans="1:7" ht="15.6" x14ac:dyDescent="0.3">
      <c r="A623" s="144" t="s">
        <v>574</v>
      </c>
      <c r="B623" s="144"/>
      <c r="C623" s="144"/>
      <c r="D623" s="144">
        <v>0</v>
      </c>
      <c r="E623" s="144">
        <v>0</v>
      </c>
      <c r="F623" s="144">
        <v>0</v>
      </c>
      <c r="G623" s="144">
        <v>0</v>
      </c>
    </row>
    <row r="624" spans="1:7" ht="15.6" x14ac:dyDescent="0.3">
      <c r="A624" s="144" t="s">
        <v>575</v>
      </c>
      <c r="B624" s="144"/>
      <c r="C624" s="144"/>
      <c r="D624" s="144">
        <v>0</v>
      </c>
      <c r="E624" s="144">
        <v>0</v>
      </c>
      <c r="F624" s="144">
        <v>0</v>
      </c>
      <c r="G624" s="144">
        <v>0</v>
      </c>
    </row>
    <row r="625" spans="1:7" ht="15.6" x14ac:dyDescent="0.3">
      <c r="A625" s="144"/>
      <c r="B625" s="144"/>
      <c r="C625" s="148" t="s">
        <v>577</v>
      </c>
      <c r="D625" s="148" t="s">
        <v>577</v>
      </c>
      <c r="E625" s="148" t="s">
        <v>577</v>
      </c>
      <c r="F625" s="148" t="s">
        <v>577</v>
      </c>
      <c r="G625" s="148" t="s">
        <v>577</v>
      </c>
    </row>
    <row r="626" spans="1:7" ht="15.6" x14ac:dyDescent="0.3">
      <c r="A626" s="144" t="s">
        <v>578</v>
      </c>
      <c r="B626" s="158"/>
      <c r="C626" s="144">
        <v>6931016.8499999996</v>
      </c>
      <c r="D626" s="144">
        <v>119508.45000000019</v>
      </c>
      <c r="E626" s="144">
        <v>7050525.2999999998</v>
      </c>
      <c r="F626" s="144">
        <v>3622719.66</v>
      </c>
      <c r="G626" s="144">
        <v>10673244.959999999</v>
      </c>
    </row>
    <row r="627" spans="1:7" ht="15.6" x14ac:dyDescent="0.3">
      <c r="A627" s="144"/>
      <c r="B627" s="158"/>
      <c r="C627" s="148" t="s">
        <v>397</v>
      </c>
      <c r="D627" s="148" t="s">
        <v>397</v>
      </c>
      <c r="E627" s="148" t="s">
        <v>397</v>
      </c>
      <c r="F627" s="148" t="s">
        <v>397</v>
      </c>
      <c r="G627" s="148" t="s">
        <v>397</v>
      </c>
    </row>
    <row r="628" spans="1:7" ht="15.6" x14ac:dyDescent="0.3">
      <c r="A628" s="144"/>
      <c r="B628" s="158"/>
      <c r="C628" s="148"/>
      <c r="D628" s="148"/>
      <c r="E628" s="148"/>
      <c r="F628" s="148"/>
      <c r="G628" s="148"/>
    </row>
    <row r="630" spans="1:7" ht="15.6" x14ac:dyDescent="0.3">
      <c r="A630" s="144"/>
      <c r="B630" s="144"/>
      <c r="C630" s="144" t="s">
        <v>394</v>
      </c>
      <c r="D630" s="144"/>
      <c r="E630" s="144"/>
      <c r="F630" s="144"/>
      <c r="G630" s="144"/>
    </row>
    <row r="631" spans="1:7" ht="15.6" x14ac:dyDescent="0.3">
      <c r="A631" s="144"/>
      <c r="B631" s="144"/>
      <c r="C631" s="144" t="s">
        <v>395</v>
      </c>
      <c r="D631" s="144"/>
      <c r="E631" s="144"/>
      <c r="F631" s="144"/>
      <c r="G631" s="144"/>
    </row>
    <row r="632" spans="1:7" ht="15.6" x14ac:dyDescent="0.3">
      <c r="A632" s="144" t="s">
        <v>596</v>
      </c>
      <c r="B632" s="144"/>
      <c r="C632" s="149" t="s">
        <v>691</v>
      </c>
      <c r="D632" s="144"/>
      <c r="E632" s="144"/>
      <c r="F632" s="144"/>
      <c r="G632" s="144"/>
    </row>
    <row r="633" spans="1:7" ht="15.6" x14ac:dyDescent="0.3">
      <c r="A633" s="148" t="s">
        <v>397</v>
      </c>
      <c r="B633" s="156" t="s">
        <v>397</v>
      </c>
      <c r="C633" s="156" t="s">
        <v>397</v>
      </c>
      <c r="D633" s="156" t="s">
        <v>397</v>
      </c>
      <c r="E633" s="156" t="s">
        <v>397</v>
      </c>
      <c r="F633" s="156" t="s">
        <v>397</v>
      </c>
      <c r="G633" s="156" t="s">
        <v>397</v>
      </c>
    </row>
    <row r="634" spans="1:7" ht="15.6" x14ac:dyDescent="0.3">
      <c r="A634" s="144" t="s">
        <v>398</v>
      </c>
      <c r="B634" s="158"/>
      <c r="C634" s="146" t="s">
        <v>185</v>
      </c>
      <c r="D634" s="146" t="s">
        <v>185</v>
      </c>
      <c r="E634" s="146" t="s">
        <v>399</v>
      </c>
      <c r="F634" s="146" t="s">
        <v>185</v>
      </c>
      <c r="G634" s="146" t="s">
        <v>400</v>
      </c>
    </row>
    <row r="635" spans="1:7" ht="15.6" x14ac:dyDescent="0.3">
      <c r="A635" s="144"/>
      <c r="B635" s="158"/>
      <c r="C635" s="146" t="s">
        <v>401</v>
      </c>
      <c r="D635" s="146" t="s">
        <v>402</v>
      </c>
      <c r="E635" s="146" t="s">
        <v>402</v>
      </c>
      <c r="F635" s="146" t="s">
        <v>403</v>
      </c>
      <c r="G635" s="146" t="s">
        <v>404</v>
      </c>
    </row>
    <row r="636" spans="1:7" ht="15.6" x14ac:dyDescent="0.3">
      <c r="A636" s="144"/>
      <c r="B636" s="158"/>
      <c r="C636" s="146" t="s">
        <v>405</v>
      </c>
      <c r="D636" s="146" t="s">
        <v>406</v>
      </c>
      <c r="E636" s="144"/>
      <c r="F636" s="146" t="s">
        <v>406</v>
      </c>
      <c r="G636" s="146" t="s">
        <v>407</v>
      </c>
    </row>
    <row r="637" spans="1:7" ht="15.6" x14ac:dyDescent="0.3">
      <c r="A637" s="148" t="s">
        <v>397</v>
      </c>
      <c r="B637" s="156" t="s">
        <v>397</v>
      </c>
      <c r="C637" s="156" t="s">
        <v>397</v>
      </c>
      <c r="D637" s="156" t="s">
        <v>397</v>
      </c>
      <c r="E637" s="156" t="s">
        <v>397</v>
      </c>
      <c r="F637" s="156" t="s">
        <v>397</v>
      </c>
      <c r="G637" s="156" t="s">
        <v>397</v>
      </c>
    </row>
    <row r="638" spans="1:7" ht="15.6" x14ac:dyDescent="0.3">
      <c r="A638" s="144" t="s">
        <v>408</v>
      </c>
      <c r="B638" s="224" t="s">
        <v>409</v>
      </c>
      <c r="C638" s="144">
        <v>0</v>
      </c>
      <c r="D638" s="144">
        <v>0</v>
      </c>
      <c r="E638" s="144">
        <v>0</v>
      </c>
      <c r="F638" s="144">
        <v>0</v>
      </c>
      <c r="G638" s="144">
        <v>0</v>
      </c>
    </row>
    <row r="639" spans="1:7" ht="15.6" x14ac:dyDescent="0.3">
      <c r="A639" s="144" t="s">
        <v>410</v>
      </c>
      <c r="B639" s="226" t="s">
        <v>612</v>
      </c>
      <c r="C639" s="144">
        <v>0</v>
      </c>
      <c r="D639" s="144">
        <v>0</v>
      </c>
      <c r="E639" s="144">
        <v>0</v>
      </c>
      <c r="F639" s="144">
        <v>0</v>
      </c>
      <c r="G639" s="144">
        <v>0</v>
      </c>
    </row>
    <row r="640" spans="1:7" ht="15.6" x14ac:dyDescent="0.3">
      <c r="A640" s="144" t="s">
        <v>413</v>
      </c>
      <c r="B640" s="226" t="s">
        <v>613</v>
      </c>
      <c r="C640" s="144">
        <v>0</v>
      </c>
      <c r="D640" s="144">
        <v>0</v>
      </c>
      <c r="E640" s="144">
        <v>0</v>
      </c>
      <c r="F640" s="144">
        <v>0</v>
      </c>
      <c r="G640" s="144">
        <v>0</v>
      </c>
    </row>
    <row r="641" spans="1:7" ht="15.6" x14ac:dyDescent="0.3">
      <c r="A641" s="144" t="s">
        <v>415</v>
      </c>
      <c r="B641" s="226" t="s">
        <v>614</v>
      </c>
      <c r="C641" s="144">
        <v>0</v>
      </c>
      <c r="D641" s="144">
        <v>0</v>
      </c>
      <c r="E641" s="144">
        <v>0</v>
      </c>
      <c r="F641" s="144">
        <v>0</v>
      </c>
      <c r="G641" s="144">
        <v>0</v>
      </c>
    </row>
    <row r="642" spans="1:7" ht="15.6" x14ac:dyDescent="0.3">
      <c r="A642" s="144" t="s">
        <v>417</v>
      </c>
      <c r="B642" s="149" t="s">
        <v>615</v>
      </c>
      <c r="C642" s="144">
        <v>0</v>
      </c>
      <c r="D642" s="144">
        <v>0</v>
      </c>
      <c r="E642" s="144">
        <v>0</v>
      </c>
      <c r="F642" s="144">
        <v>0</v>
      </c>
      <c r="G642" s="144">
        <v>0</v>
      </c>
    </row>
    <row r="643" spans="1:7" ht="15.6" x14ac:dyDescent="0.3">
      <c r="A643" s="144" t="s">
        <v>419</v>
      </c>
      <c r="B643" s="226" t="s">
        <v>616</v>
      </c>
      <c r="C643" s="144">
        <v>0</v>
      </c>
      <c r="D643" s="144">
        <v>0</v>
      </c>
      <c r="E643" s="144">
        <v>0</v>
      </c>
      <c r="F643" s="144">
        <v>0</v>
      </c>
      <c r="G643" s="144">
        <v>0</v>
      </c>
    </row>
    <row r="644" spans="1:7" ht="15.6" x14ac:dyDescent="0.3">
      <c r="A644" s="144" t="s">
        <v>421</v>
      </c>
      <c r="B644" s="149" t="s">
        <v>617</v>
      </c>
      <c r="C644" s="144">
        <v>0</v>
      </c>
      <c r="D644" s="144">
        <v>0</v>
      </c>
      <c r="E644" s="144">
        <v>0</v>
      </c>
      <c r="F644" s="144">
        <v>0</v>
      </c>
      <c r="G644" s="144">
        <v>0</v>
      </c>
    </row>
    <row r="645" spans="1:7" ht="15.6" x14ac:dyDescent="0.3">
      <c r="A645" s="144" t="s">
        <v>423</v>
      </c>
      <c r="B645" s="149" t="s">
        <v>618</v>
      </c>
      <c r="C645" s="144">
        <v>0</v>
      </c>
      <c r="D645" s="144">
        <v>0</v>
      </c>
      <c r="E645" s="144">
        <v>0</v>
      </c>
      <c r="F645" s="144">
        <v>0</v>
      </c>
      <c r="G645" s="144">
        <v>0</v>
      </c>
    </row>
    <row r="646" spans="1:7" ht="15.6" x14ac:dyDescent="0.3">
      <c r="A646" s="144" t="s">
        <v>605</v>
      </c>
      <c r="B646" s="227" t="s">
        <v>619</v>
      </c>
      <c r="C646" s="144">
        <v>0</v>
      </c>
      <c r="D646" s="144">
        <v>0</v>
      </c>
      <c r="E646" s="144">
        <v>0</v>
      </c>
      <c r="F646" s="144">
        <v>0</v>
      </c>
      <c r="G646" s="144">
        <v>0</v>
      </c>
    </row>
    <row r="647" spans="1:7" ht="15.6" x14ac:dyDescent="0.3">
      <c r="A647" s="144" t="s">
        <v>429</v>
      </c>
      <c r="B647" s="226" t="s">
        <v>620</v>
      </c>
      <c r="C647" s="144">
        <v>1560.35</v>
      </c>
      <c r="D647" s="144">
        <v>0</v>
      </c>
      <c r="E647" s="144">
        <v>1560.35</v>
      </c>
      <c r="F647" s="144">
        <v>0</v>
      </c>
      <c r="G647" s="144">
        <v>1560.35</v>
      </c>
    </row>
    <row r="648" spans="1:7" ht="15.6" x14ac:dyDescent="0.3">
      <c r="A648" s="144" t="s">
        <v>432</v>
      </c>
      <c r="B648" s="226" t="s">
        <v>621</v>
      </c>
      <c r="C648" s="144">
        <v>0</v>
      </c>
      <c r="D648" s="144">
        <v>0</v>
      </c>
      <c r="E648" s="144">
        <v>0</v>
      </c>
      <c r="F648" s="144">
        <v>0</v>
      </c>
      <c r="G648" s="144">
        <v>0</v>
      </c>
    </row>
    <row r="649" spans="1:7" ht="15.6" x14ac:dyDescent="0.3">
      <c r="A649" s="144" t="s">
        <v>692</v>
      </c>
      <c r="B649" s="226" t="s">
        <v>622</v>
      </c>
      <c r="C649" s="144">
        <v>22960</v>
      </c>
      <c r="D649" s="144">
        <v>0</v>
      </c>
      <c r="E649" s="144">
        <v>22960</v>
      </c>
      <c r="F649" s="144">
        <v>0</v>
      </c>
      <c r="G649" s="144">
        <v>22960</v>
      </c>
    </row>
    <row r="650" spans="1:7" ht="15.6" x14ac:dyDescent="0.3">
      <c r="A650" s="144" t="s">
        <v>284</v>
      </c>
      <c r="B650" s="149" t="s">
        <v>693</v>
      </c>
      <c r="C650" s="144">
        <v>0</v>
      </c>
      <c r="D650" s="144">
        <v>0</v>
      </c>
      <c r="E650" s="144">
        <v>0</v>
      </c>
      <c r="F650" s="144">
        <v>0</v>
      </c>
      <c r="G650" s="144">
        <v>0</v>
      </c>
    </row>
    <row r="651" spans="1:7" ht="15.6" x14ac:dyDescent="0.3">
      <c r="A651" s="147" t="s">
        <v>436</v>
      </c>
      <c r="B651" s="149" t="s">
        <v>624</v>
      </c>
      <c r="C651" s="144">
        <v>0</v>
      </c>
      <c r="D651" s="144">
        <v>0</v>
      </c>
      <c r="E651" s="144">
        <v>0</v>
      </c>
      <c r="F651" s="144">
        <v>0</v>
      </c>
      <c r="G651" s="144">
        <v>0</v>
      </c>
    </row>
    <row r="652" spans="1:7" ht="15.6" x14ac:dyDescent="0.3">
      <c r="A652" s="147" t="s">
        <v>438</v>
      </c>
      <c r="B652" s="149" t="s">
        <v>694</v>
      </c>
      <c r="C652" s="144">
        <v>0</v>
      </c>
      <c r="D652" s="144">
        <v>0</v>
      </c>
      <c r="E652" s="144">
        <v>0</v>
      </c>
      <c r="F652" s="144">
        <v>0</v>
      </c>
      <c r="G652" s="144">
        <v>0</v>
      </c>
    </row>
    <row r="653" spans="1:7" ht="15.6" x14ac:dyDescent="0.3">
      <c r="A653" s="144" t="s">
        <v>440</v>
      </c>
      <c r="B653" s="149" t="s">
        <v>625</v>
      </c>
      <c r="C653" s="144">
        <v>0</v>
      </c>
      <c r="D653" s="144">
        <v>0</v>
      </c>
      <c r="E653" s="144">
        <v>0</v>
      </c>
      <c r="F653" s="144">
        <v>0</v>
      </c>
      <c r="G653" s="144">
        <v>0</v>
      </c>
    </row>
    <row r="654" spans="1:7" ht="15.6" x14ac:dyDescent="0.3">
      <c r="A654" s="144" t="s">
        <v>442</v>
      </c>
      <c r="B654" s="149" t="s">
        <v>626</v>
      </c>
      <c r="C654" s="144">
        <v>0</v>
      </c>
      <c r="D654" s="144">
        <v>0</v>
      </c>
      <c r="E654" s="144">
        <v>0</v>
      </c>
      <c r="F654" s="144">
        <v>0</v>
      </c>
      <c r="G654" s="144">
        <v>0</v>
      </c>
    </row>
    <row r="655" spans="1:7" ht="15.6" x14ac:dyDescent="0.3">
      <c r="A655" s="144" t="s">
        <v>444</v>
      </c>
      <c r="B655" s="149" t="s">
        <v>695</v>
      </c>
      <c r="C655" s="144">
        <v>22653.22</v>
      </c>
      <c r="D655" s="144">
        <v>0</v>
      </c>
      <c r="E655" s="144">
        <v>22653.22</v>
      </c>
      <c r="F655" s="144">
        <v>0</v>
      </c>
      <c r="G655" s="144">
        <v>22653.22</v>
      </c>
    </row>
    <row r="656" spans="1:7" ht="15.6" x14ac:dyDescent="0.3">
      <c r="A656" s="144" t="s">
        <v>446</v>
      </c>
      <c r="B656" s="149" t="s">
        <v>696</v>
      </c>
      <c r="C656" s="144">
        <v>0</v>
      </c>
      <c r="D656" s="144">
        <v>0</v>
      </c>
      <c r="E656" s="144">
        <v>0</v>
      </c>
      <c r="F656" s="144">
        <v>0</v>
      </c>
      <c r="G656" s="144">
        <v>0</v>
      </c>
    </row>
    <row r="657" spans="1:7" ht="15.6" x14ac:dyDescent="0.3">
      <c r="A657" s="144" t="s">
        <v>448</v>
      </c>
      <c r="B657" s="149" t="s">
        <v>697</v>
      </c>
      <c r="C657" s="144">
        <v>0</v>
      </c>
      <c r="D657" s="144">
        <v>0</v>
      </c>
      <c r="E657" s="144">
        <v>0</v>
      </c>
      <c r="F657" s="144">
        <v>0</v>
      </c>
      <c r="G657" s="144">
        <v>0</v>
      </c>
    </row>
    <row r="658" spans="1:7" ht="15.6" x14ac:dyDescent="0.3">
      <c r="A658" s="144" t="s">
        <v>450</v>
      </c>
      <c r="B658" s="226" t="s">
        <v>698</v>
      </c>
      <c r="C658" s="144">
        <v>0</v>
      </c>
      <c r="D658" s="144">
        <v>0</v>
      </c>
      <c r="E658" s="144">
        <v>0</v>
      </c>
      <c r="F658" s="144">
        <v>0</v>
      </c>
      <c r="G658" s="144">
        <v>0</v>
      </c>
    </row>
    <row r="659" spans="1:7" ht="15.6" x14ac:dyDescent="0.3">
      <c r="A659" s="144" t="s">
        <v>452</v>
      </c>
      <c r="B659" s="226" t="s">
        <v>631</v>
      </c>
      <c r="C659" s="144">
        <v>0</v>
      </c>
      <c r="D659" s="144">
        <v>0</v>
      </c>
      <c r="E659" s="144">
        <v>0</v>
      </c>
      <c r="F659" s="144">
        <v>0</v>
      </c>
      <c r="G659" s="144">
        <v>0</v>
      </c>
    </row>
    <row r="660" spans="1:7" ht="15.6" x14ac:dyDescent="0.3">
      <c r="A660" s="144" t="s">
        <v>454</v>
      </c>
      <c r="B660" s="149" t="s">
        <v>699</v>
      </c>
      <c r="C660" s="144">
        <v>0</v>
      </c>
      <c r="D660" s="144">
        <v>0</v>
      </c>
      <c r="E660" s="144">
        <v>0</v>
      </c>
      <c r="F660" s="144">
        <v>0</v>
      </c>
      <c r="G660" s="144">
        <v>0</v>
      </c>
    </row>
    <row r="661" spans="1:7" ht="15.6" x14ac:dyDescent="0.3">
      <c r="A661" s="144" t="s">
        <v>456</v>
      </c>
      <c r="B661" s="149" t="s">
        <v>633</v>
      </c>
      <c r="C661" s="144">
        <v>0</v>
      </c>
      <c r="D661" s="144">
        <v>0</v>
      </c>
      <c r="E661" s="144">
        <v>0</v>
      </c>
      <c r="F661" s="144">
        <v>0</v>
      </c>
      <c r="G661" s="144">
        <v>0</v>
      </c>
    </row>
    <row r="662" spans="1:7" ht="15.6" x14ac:dyDescent="0.3">
      <c r="A662" s="144" t="s">
        <v>458</v>
      </c>
      <c r="B662" s="226" t="s">
        <v>700</v>
      </c>
      <c r="C662" s="144">
        <v>100.4</v>
      </c>
      <c r="D662" s="144">
        <v>0</v>
      </c>
      <c r="E662" s="144">
        <v>100.4</v>
      </c>
      <c r="F662" s="144">
        <v>0</v>
      </c>
      <c r="G662" s="144">
        <v>100.4</v>
      </c>
    </row>
    <row r="663" spans="1:7" ht="15.6" x14ac:dyDescent="0.3">
      <c r="A663" s="144" t="s">
        <v>460</v>
      </c>
      <c r="B663" s="226" t="s">
        <v>701</v>
      </c>
      <c r="C663" s="144">
        <v>117314.15</v>
      </c>
      <c r="D663" s="144">
        <v>0</v>
      </c>
      <c r="E663" s="144">
        <v>117314.15</v>
      </c>
      <c r="F663" s="144">
        <v>0</v>
      </c>
      <c r="G663" s="144">
        <v>117314.15</v>
      </c>
    </row>
    <row r="664" spans="1:7" ht="15.6" x14ac:dyDescent="0.3">
      <c r="A664" s="144" t="s">
        <v>462</v>
      </c>
      <c r="B664" s="149" t="s">
        <v>463</v>
      </c>
      <c r="C664" s="144">
        <v>0</v>
      </c>
      <c r="D664" s="144">
        <v>0</v>
      </c>
      <c r="E664" s="144">
        <v>0</v>
      </c>
      <c r="F664" s="144">
        <v>0</v>
      </c>
      <c r="G664" s="144">
        <v>0</v>
      </c>
    </row>
    <row r="665" spans="1:7" ht="15.6" x14ac:dyDescent="0.3">
      <c r="A665" s="144" t="s">
        <v>464</v>
      </c>
      <c r="B665" s="226" t="s">
        <v>637</v>
      </c>
      <c r="C665" s="144">
        <v>0</v>
      </c>
      <c r="D665" s="144">
        <v>0</v>
      </c>
      <c r="E665" s="144">
        <v>0</v>
      </c>
      <c r="F665" s="144">
        <v>0</v>
      </c>
      <c r="G665" s="144">
        <v>0</v>
      </c>
    </row>
    <row r="666" spans="1:7" ht="15.6" x14ac:dyDescent="0.3">
      <c r="A666" s="144" t="s">
        <v>466</v>
      </c>
      <c r="B666" s="149" t="s">
        <v>702</v>
      </c>
      <c r="C666" s="144">
        <v>0</v>
      </c>
      <c r="D666" s="144">
        <v>0</v>
      </c>
      <c r="E666" s="144">
        <v>0</v>
      </c>
      <c r="F666" s="144">
        <v>0</v>
      </c>
      <c r="G666" s="144">
        <v>0</v>
      </c>
    </row>
    <row r="667" spans="1:7" ht="15.6" x14ac:dyDescent="0.3">
      <c r="A667" s="144" t="s">
        <v>468</v>
      </c>
      <c r="B667" s="149" t="s">
        <v>703</v>
      </c>
      <c r="C667" s="144">
        <v>0</v>
      </c>
      <c r="D667" s="144">
        <v>0</v>
      </c>
      <c r="E667" s="144">
        <v>0</v>
      </c>
      <c r="F667" s="144">
        <v>0</v>
      </c>
      <c r="G667" s="144">
        <v>0</v>
      </c>
    </row>
    <row r="668" spans="1:7" ht="15.6" x14ac:dyDescent="0.3">
      <c r="A668" s="144" t="s">
        <v>470</v>
      </c>
      <c r="B668" s="149" t="s">
        <v>640</v>
      </c>
      <c r="C668" s="144">
        <v>0</v>
      </c>
      <c r="D668" s="144">
        <v>0</v>
      </c>
      <c r="E668" s="144">
        <v>0</v>
      </c>
      <c r="F668" s="144">
        <v>0</v>
      </c>
      <c r="G668" s="144">
        <v>0</v>
      </c>
    </row>
    <row r="669" spans="1:7" ht="15.6" x14ac:dyDescent="0.3">
      <c r="A669" s="144" t="s">
        <v>472</v>
      </c>
      <c r="B669" s="149" t="s">
        <v>704</v>
      </c>
      <c r="C669" s="144">
        <v>0</v>
      </c>
      <c r="D669" s="144">
        <v>0</v>
      </c>
      <c r="E669" s="144">
        <v>0</v>
      </c>
      <c r="F669" s="144">
        <v>0</v>
      </c>
      <c r="G669" s="144">
        <v>0</v>
      </c>
    </row>
    <row r="670" spans="1:7" ht="15.6" x14ac:dyDescent="0.3">
      <c r="A670" s="144" t="s">
        <v>474</v>
      </c>
      <c r="B670" s="149" t="s">
        <v>475</v>
      </c>
      <c r="C670" s="144">
        <v>0</v>
      </c>
      <c r="D670" s="144">
        <v>0</v>
      </c>
      <c r="E670" s="144">
        <v>0</v>
      </c>
      <c r="F670" s="144">
        <v>0</v>
      </c>
      <c r="G670" s="144">
        <v>0</v>
      </c>
    </row>
    <row r="671" spans="1:7" ht="15.6" x14ac:dyDescent="0.3">
      <c r="A671" s="144" t="s">
        <v>476</v>
      </c>
      <c r="B671" s="149" t="s">
        <v>705</v>
      </c>
      <c r="C671" s="144">
        <v>0</v>
      </c>
      <c r="D671" s="144">
        <v>0</v>
      </c>
      <c r="E671" s="144">
        <v>0</v>
      </c>
      <c r="F671" s="144">
        <v>0</v>
      </c>
      <c r="G671" s="144">
        <v>0</v>
      </c>
    </row>
    <row r="672" spans="1:7" ht="15.6" x14ac:dyDescent="0.3">
      <c r="A672" s="144" t="s">
        <v>478</v>
      </c>
      <c r="B672" s="149" t="s">
        <v>644</v>
      </c>
      <c r="C672" s="144">
        <v>201.94</v>
      </c>
      <c r="D672" s="144">
        <v>0</v>
      </c>
      <c r="E672" s="144">
        <v>201.94</v>
      </c>
      <c r="F672" s="144">
        <v>0</v>
      </c>
      <c r="G672" s="144">
        <v>201.94</v>
      </c>
    </row>
    <row r="673" spans="1:7" ht="15.6" x14ac:dyDescent="0.3">
      <c r="A673" s="144" t="s">
        <v>481</v>
      </c>
      <c r="B673" s="226" t="s">
        <v>706</v>
      </c>
      <c r="C673" s="144">
        <v>117824.92</v>
      </c>
      <c r="D673" s="144">
        <v>0</v>
      </c>
      <c r="E673" s="144">
        <v>117824.92</v>
      </c>
      <c r="F673" s="144">
        <v>0</v>
      </c>
      <c r="G673" s="144">
        <v>117824.92</v>
      </c>
    </row>
    <row r="674" spans="1:7" ht="15.6" x14ac:dyDescent="0.3">
      <c r="A674" s="144" t="s">
        <v>481</v>
      </c>
      <c r="B674" s="226" t="s">
        <v>707</v>
      </c>
      <c r="C674" s="144">
        <v>0</v>
      </c>
      <c r="D674" s="144">
        <v>0</v>
      </c>
      <c r="E674" s="144">
        <v>0</v>
      </c>
      <c r="F674" s="144">
        <v>0</v>
      </c>
      <c r="G674" s="144">
        <v>0</v>
      </c>
    </row>
    <row r="675" spans="1:7" ht="15.6" x14ac:dyDescent="0.3">
      <c r="A675" s="144" t="s">
        <v>485</v>
      </c>
      <c r="B675" s="226" t="s">
        <v>646</v>
      </c>
      <c r="C675" s="144">
        <v>375.85</v>
      </c>
      <c r="D675" s="144">
        <v>0</v>
      </c>
      <c r="E675" s="144">
        <v>375.85</v>
      </c>
      <c r="F675" s="144">
        <v>0</v>
      </c>
      <c r="G675" s="144">
        <v>375.85</v>
      </c>
    </row>
    <row r="676" spans="1:7" ht="15.6" x14ac:dyDescent="0.3">
      <c r="A676" s="144" t="s">
        <v>248</v>
      </c>
      <c r="B676" s="226" t="s">
        <v>647</v>
      </c>
      <c r="C676" s="144">
        <v>104214.73000000001</v>
      </c>
      <c r="D676" s="144">
        <v>0</v>
      </c>
      <c r="E676" s="144">
        <v>104214.73000000001</v>
      </c>
      <c r="F676" s="144">
        <v>0</v>
      </c>
      <c r="G676" s="144">
        <v>104214.73000000001</v>
      </c>
    </row>
    <row r="677" spans="1:7" ht="15.6" x14ac:dyDescent="0.3">
      <c r="A677" s="144" t="s">
        <v>248</v>
      </c>
      <c r="B677" s="226" t="s">
        <v>708</v>
      </c>
      <c r="C677" s="144">
        <v>0</v>
      </c>
      <c r="D677" s="144">
        <v>0</v>
      </c>
      <c r="E677" s="144">
        <v>0</v>
      </c>
      <c r="F677" s="144">
        <v>0</v>
      </c>
      <c r="G677" s="144">
        <v>0</v>
      </c>
    </row>
    <row r="678" spans="1:7" ht="15.6" x14ac:dyDescent="0.3">
      <c r="A678" s="144" t="s">
        <v>489</v>
      </c>
      <c r="B678" s="226" t="s">
        <v>649</v>
      </c>
      <c r="C678" s="144">
        <v>0</v>
      </c>
      <c r="D678" s="144">
        <v>0</v>
      </c>
      <c r="E678" s="144">
        <v>0</v>
      </c>
      <c r="F678" s="144">
        <v>0</v>
      </c>
      <c r="G678" s="144">
        <v>0</v>
      </c>
    </row>
    <row r="679" spans="1:7" ht="15.6" x14ac:dyDescent="0.3">
      <c r="A679" s="144" t="s">
        <v>491</v>
      </c>
      <c r="B679" s="226" t="s">
        <v>650</v>
      </c>
      <c r="C679" s="144">
        <v>0</v>
      </c>
      <c r="D679" s="144">
        <v>0</v>
      </c>
      <c r="E679" s="144">
        <v>0</v>
      </c>
      <c r="F679" s="144">
        <v>0</v>
      </c>
      <c r="G679" s="144">
        <v>0</v>
      </c>
    </row>
    <row r="680" spans="1:7" ht="15.6" x14ac:dyDescent="0.3">
      <c r="A680" s="144" t="s">
        <v>493</v>
      </c>
      <c r="B680" s="226" t="s">
        <v>651</v>
      </c>
      <c r="C680" s="144">
        <v>474.3</v>
      </c>
      <c r="D680" s="144">
        <v>0</v>
      </c>
      <c r="E680" s="144">
        <v>474.3</v>
      </c>
      <c r="F680" s="144">
        <v>0</v>
      </c>
      <c r="G680" s="144">
        <v>474.3</v>
      </c>
    </row>
    <row r="681" spans="1:7" ht="15.6" x14ac:dyDescent="0.3">
      <c r="A681" s="144" t="s">
        <v>495</v>
      </c>
      <c r="B681" s="226" t="s">
        <v>652</v>
      </c>
      <c r="C681" s="144">
        <v>0</v>
      </c>
      <c r="D681" s="144">
        <v>0</v>
      </c>
      <c r="E681" s="144">
        <v>0</v>
      </c>
      <c r="F681" s="144">
        <v>0</v>
      </c>
      <c r="G681" s="144">
        <v>0</v>
      </c>
    </row>
    <row r="682" spans="1:7" ht="15.6" x14ac:dyDescent="0.3">
      <c r="A682" s="144" t="s">
        <v>497</v>
      </c>
      <c r="B682" s="226" t="s">
        <v>498</v>
      </c>
      <c r="C682" s="144">
        <v>12135.96</v>
      </c>
      <c r="D682" s="144">
        <v>0</v>
      </c>
      <c r="E682" s="144">
        <v>12135.96</v>
      </c>
      <c r="F682" s="144">
        <v>0</v>
      </c>
      <c r="G682" s="144">
        <v>12135.96</v>
      </c>
    </row>
    <row r="683" spans="1:7" ht="15.6" x14ac:dyDescent="0.3">
      <c r="A683" s="144" t="s">
        <v>499</v>
      </c>
      <c r="B683" s="226" t="s">
        <v>709</v>
      </c>
      <c r="C683" s="144">
        <v>0</v>
      </c>
      <c r="D683" s="144">
        <v>0</v>
      </c>
      <c r="E683" s="144">
        <v>0</v>
      </c>
      <c r="F683" s="144">
        <v>0</v>
      </c>
      <c r="G683" s="144">
        <v>0</v>
      </c>
    </row>
    <row r="684" spans="1:7" ht="15.6" x14ac:dyDescent="0.3">
      <c r="A684" s="144" t="s">
        <v>501</v>
      </c>
      <c r="B684" s="226" t="s">
        <v>655</v>
      </c>
      <c r="C684" s="144">
        <v>0</v>
      </c>
      <c r="D684" s="144">
        <v>0</v>
      </c>
      <c r="E684" s="144">
        <v>0</v>
      </c>
      <c r="F684" s="144">
        <v>0</v>
      </c>
      <c r="G684" s="144">
        <v>0</v>
      </c>
    </row>
    <row r="685" spans="1:7" ht="15.6" x14ac:dyDescent="0.3">
      <c r="A685" s="144" t="s">
        <v>503</v>
      </c>
      <c r="B685" s="226" t="s">
        <v>710</v>
      </c>
      <c r="C685" s="144">
        <v>49486.970000000008</v>
      </c>
      <c r="D685" s="144">
        <v>0</v>
      </c>
      <c r="E685" s="144">
        <v>49486.970000000008</v>
      </c>
      <c r="F685" s="144">
        <v>0</v>
      </c>
      <c r="G685" s="144">
        <v>49486.970000000008</v>
      </c>
    </row>
    <row r="686" spans="1:7" ht="15.6" x14ac:dyDescent="0.3">
      <c r="A686" s="144" t="s">
        <v>505</v>
      </c>
      <c r="B686" s="226" t="s">
        <v>657</v>
      </c>
      <c r="C686" s="144">
        <v>-120</v>
      </c>
      <c r="D686" s="144">
        <v>0</v>
      </c>
      <c r="E686" s="144">
        <v>-120</v>
      </c>
      <c r="F686" s="144">
        <v>0</v>
      </c>
      <c r="G686" s="144">
        <v>-120</v>
      </c>
    </row>
    <row r="687" spans="1:7" ht="15.6" x14ac:dyDescent="0.3">
      <c r="A687" s="144" t="s">
        <v>507</v>
      </c>
      <c r="B687" s="226" t="s">
        <v>658</v>
      </c>
      <c r="C687" s="144">
        <v>1585</v>
      </c>
      <c r="D687" s="144">
        <v>0</v>
      </c>
      <c r="E687" s="144">
        <v>1585</v>
      </c>
      <c r="F687" s="144">
        <v>0</v>
      </c>
      <c r="G687" s="144">
        <v>1585</v>
      </c>
    </row>
    <row r="688" spans="1:7" ht="15.6" x14ac:dyDescent="0.3">
      <c r="A688" s="144" t="s">
        <v>270</v>
      </c>
      <c r="B688" s="226" t="s">
        <v>659</v>
      </c>
      <c r="C688" s="144">
        <v>0</v>
      </c>
      <c r="D688" s="144">
        <v>0</v>
      </c>
      <c r="E688" s="144">
        <v>0</v>
      </c>
      <c r="F688" s="144">
        <v>0</v>
      </c>
      <c r="G688" s="144">
        <v>0</v>
      </c>
    </row>
    <row r="689" spans="1:7" ht="15.6" x14ac:dyDescent="0.3">
      <c r="A689" s="144" t="s">
        <v>264</v>
      </c>
      <c r="B689" s="226" t="s">
        <v>660</v>
      </c>
      <c r="C689" s="144">
        <v>0</v>
      </c>
      <c r="D689" s="144">
        <v>0</v>
      </c>
      <c r="E689" s="144">
        <v>0</v>
      </c>
      <c r="F689" s="144">
        <v>0</v>
      </c>
      <c r="G689" s="144">
        <v>0</v>
      </c>
    </row>
    <row r="690" spans="1:7" ht="15.6" x14ac:dyDescent="0.3">
      <c r="A690" s="144" t="s">
        <v>276</v>
      </c>
      <c r="B690" s="225" t="s">
        <v>711</v>
      </c>
      <c r="C690" s="144">
        <v>0</v>
      </c>
      <c r="D690" s="144">
        <v>0</v>
      </c>
      <c r="E690" s="144">
        <v>0</v>
      </c>
      <c r="F690" s="144">
        <v>0</v>
      </c>
      <c r="G690" s="144">
        <v>0</v>
      </c>
    </row>
    <row r="691" spans="1:7" ht="15.6" x14ac:dyDescent="0.3">
      <c r="A691" s="144" t="s">
        <v>512</v>
      </c>
      <c r="B691" s="149" t="s">
        <v>712</v>
      </c>
      <c r="C691" s="144">
        <v>0</v>
      </c>
      <c r="D691" s="144">
        <v>0</v>
      </c>
      <c r="E691" s="144">
        <v>0</v>
      </c>
      <c r="F691" s="144">
        <v>0</v>
      </c>
      <c r="G691" s="144">
        <v>0</v>
      </c>
    </row>
    <row r="692" spans="1:7" ht="15.6" x14ac:dyDescent="0.3">
      <c r="A692" s="144" t="s">
        <v>515</v>
      </c>
      <c r="B692" s="225" t="s">
        <v>713</v>
      </c>
      <c r="C692" s="144">
        <v>0</v>
      </c>
      <c r="D692" s="144">
        <v>0</v>
      </c>
      <c r="E692" s="144">
        <v>0</v>
      </c>
      <c r="F692" s="144">
        <v>0</v>
      </c>
      <c r="G692" s="144">
        <v>0</v>
      </c>
    </row>
    <row r="693" spans="1:7" ht="15.6" x14ac:dyDescent="0.3">
      <c r="A693" s="147" t="s">
        <v>274</v>
      </c>
      <c r="B693" s="149" t="s">
        <v>714</v>
      </c>
      <c r="C693" s="144">
        <v>0</v>
      </c>
      <c r="D693" s="144">
        <v>0</v>
      </c>
      <c r="E693" s="144">
        <v>0</v>
      </c>
      <c r="F693" s="144">
        <v>0</v>
      </c>
      <c r="G693" s="144">
        <v>0</v>
      </c>
    </row>
    <row r="694" spans="1:7" ht="15.6" x14ac:dyDescent="0.3">
      <c r="A694" s="144" t="s">
        <v>518</v>
      </c>
      <c r="B694" s="149" t="s">
        <v>715</v>
      </c>
      <c r="C694" s="144">
        <v>0</v>
      </c>
      <c r="D694" s="144">
        <v>0</v>
      </c>
      <c r="E694" s="144">
        <v>0</v>
      </c>
      <c r="F694" s="144">
        <v>0</v>
      </c>
      <c r="G694" s="144">
        <v>0</v>
      </c>
    </row>
    <row r="695" spans="1:7" ht="15.6" x14ac:dyDescent="0.3">
      <c r="A695" s="144" t="s">
        <v>520</v>
      </c>
      <c r="B695" s="226" t="s">
        <v>716</v>
      </c>
      <c r="C695" s="144">
        <v>0</v>
      </c>
      <c r="D695" s="144">
        <v>0</v>
      </c>
      <c r="E695" s="144">
        <v>0</v>
      </c>
      <c r="F695" s="144">
        <v>0</v>
      </c>
      <c r="G695" s="144">
        <v>0</v>
      </c>
    </row>
    <row r="696" spans="1:7" ht="15.6" x14ac:dyDescent="0.3">
      <c r="A696" s="144" t="s">
        <v>522</v>
      </c>
      <c r="B696" s="226" t="s">
        <v>717</v>
      </c>
      <c r="C696" s="144">
        <v>0</v>
      </c>
      <c r="D696" s="144">
        <v>0</v>
      </c>
      <c r="E696" s="144">
        <v>0</v>
      </c>
      <c r="F696" s="144">
        <v>0</v>
      </c>
      <c r="G696" s="144">
        <v>0</v>
      </c>
    </row>
    <row r="697" spans="1:7" ht="15.6" x14ac:dyDescent="0.3">
      <c r="A697" s="144" t="s">
        <v>524</v>
      </c>
      <c r="B697" s="226" t="s">
        <v>668</v>
      </c>
      <c r="C697" s="144">
        <v>0</v>
      </c>
      <c r="D697" s="144">
        <v>0</v>
      </c>
      <c r="E697" s="144">
        <v>0</v>
      </c>
      <c r="F697" s="144">
        <v>4785.8899999999994</v>
      </c>
      <c r="G697" s="144">
        <v>4785.8899999999994</v>
      </c>
    </row>
    <row r="698" spans="1:7" ht="15.6" x14ac:dyDescent="0.3">
      <c r="A698" s="144" t="s">
        <v>526</v>
      </c>
      <c r="B698" s="224" t="s">
        <v>669</v>
      </c>
      <c r="C698" s="144">
        <v>0</v>
      </c>
      <c r="D698" s="144">
        <v>0</v>
      </c>
      <c r="E698" s="144">
        <v>0</v>
      </c>
      <c r="F698" s="144">
        <v>0</v>
      </c>
      <c r="G698" s="144">
        <v>0</v>
      </c>
    </row>
    <row r="699" spans="1:7" ht="15.6" x14ac:dyDescent="0.3">
      <c r="A699" s="144" t="s">
        <v>528</v>
      </c>
      <c r="B699" s="224" t="s">
        <v>670</v>
      </c>
      <c r="C699" s="144">
        <v>0</v>
      </c>
      <c r="D699" s="144">
        <v>0</v>
      </c>
      <c r="E699" s="144">
        <v>0</v>
      </c>
      <c r="F699" s="144">
        <v>0</v>
      </c>
      <c r="G699" s="144">
        <v>0</v>
      </c>
    </row>
    <row r="700" spans="1:7" ht="15.6" x14ac:dyDescent="0.3">
      <c r="A700" s="144" t="s">
        <v>530</v>
      </c>
      <c r="B700" s="226" t="s">
        <v>718</v>
      </c>
      <c r="C700" s="144">
        <v>435.04</v>
      </c>
      <c r="D700" s="144">
        <v>0</v>
      </c>
      <c r="E700" s="144">
        <v>435.04</v>
      </c>
      <c r="F700" s="144">
        <v>0</v>
      </c>
      <c r="G700" s="144">
        <v>435.04</v>
      </c>
    </row>
    <row r="701" spans="1:7" ht="15.6" x14ac:dyDescent="0.3">
      <c r="A701" s="144" t="s">
        <v>672</v>
      </c>
      <c r="B701" s="226">
        <v>6825</v>
      </c>
      <c r="C701" s="144">
        <v>0</v>
      </c>
      <c r="D701" s="144">
        <v>0</v>
      </c>
      <c r="E701" s="144">
        <v>0</v>
      </c>
      <c r="F701" s="144">
        <v>0</v>
      </c>
      <c r="G701" s="144">
        <v>0</v>
      </c>
    </row>
    <row r="702" spans="1:7" ht="15.6" x14ac:dyDescent="0.3">
      <c r="A702" s="144" t="s">
        <v>535</v>
      </c>
      <c r="B702" s="226" t="s">
        <v>673</v>
      </c>
      <c r="C702" s="144">
        <v>160.19999999999999</v>
      </c>
      <c r="D702" s="144">
        <v>0</v>
      </c>
      <c r="E702" s="144">
        <v>160.19999999999999</v>
      </c>
      <c r="F702" s="144">
        <v>0</v>
      </c>
      <c r="G702" s="144">
        <v>160.19999999999999</v>
      </c>
    </row>
    <row r="703" spans="1:7" ht="15.6" x14ac:dyDescent="0.3">
      <c r="A703" s="144" t="s">
        <v>347</v>
      </c>
      <c r="B703" s="226" t="s">
        <v>674</v>
      </c>
      <c r="C703" s="144">
        <v>0</v>
      </c>
      <c r="D703" s="144">
        <v>0</v>
      </c>
      <c r="E703" s="144">
        <v>0</v>
      </c>
      <c r="F703" s="144">
        <v>0</v>
      </c>
      <c r="G703" s="144">
        <v>0</v>
      </c>
    </row>
    <row r="704" spans="1:7" ht="15.6" x14ac:dyDescent="0.3">
      <c r="A704" s="144" t="s">
        <v>538</v>
      </c>
      <c r="B704" s="226" t="s">
        <v>675</v>
      </c>
      <c r="C704" s="144">
        <v>1730.6299999999999</v>
      </c>
      <c r="D704" s="144">
        <v>0</v>
      </c>
      <c r="E704" s="144">
        <v>1730.6299999999999</v>
      </c>
      <c r="F704" s="144">
        <v>0</v>
      </c>
      <c r="G704" s="144">
        <v>1730.6299999999999</v>
      </c>
    </row>
    <row r="705" spans="1:7" ht="15.6" x14ac:dyDescent="0.3">
      <c r="A705" s="144" t="s">
        <v>538</v>
      </c>
      <c r="B705" s="226" t="s">
        <v>719</v>
      </c>
      <c r="C705" s="144">
        <v>0</v>
      </c>
      <c r="D705" s="144">
        <v>0</v>
      </c>
      <c r="E705" s="144">
        <v>0</v>
      </c>
      <c r="F705" s="144">
        <v>0</v>
      </c>
      <c r="G705" s="144">
        <v>0</v>
      </c>
    </row>
    <row r="706" spans="1:7" ht="15.6" x14ac:dyDescent="0.3">
      <c r="A706" s="144" t="s">
        <v>541</v>
      </c>
      <c r="B706" s="149" t="s">
        <v>677</v>
      </c>
      <c r="C706" s="144">
        <v>20.309999999999999</v>
      </c>
      <c r="D706" s="144">
        <v>0</v>
      </c>
      <c r="E706" s="144">
        <v>20.309999999999999</v>
      </c>
      <c r="F706" s="144">
        <v>0</v>
      </c>
      <c r="G706" s="144">
        <v>20.309999999999999</v>
      </c>
    </row>
    <row r="707" spans="1:7" ht="15.6" x14ac:dyDescent="0.3">
      <c r="A707" s="144" t="s">
        <v>541</v>
      </c>
      <c r="B707" s="149" t="s">
        <v>720</v>
      </c>
      <c r="C707" s="144">
        <v>0</v>
      </c>
      <c r="D707" s="144">
        <v>0</v>
      </c>
      <c r="E707" s="144">
        <v>0</v>
      </c>
      <c r="F707" s="144">
        <v>0</v>
      </c>
      <c r="G707" s="144">
        <v>0</v>
      </c>
    </row>
    <row r="708" spans="1:7" ht="15.6" x14ac:dyDescent="0.3">
      <c r="A708" s="144" t="s">
        <v>544</v>
      </c>
      <c r="B708" s="224" t="s">
        <v>721</v>
      </c>
      <c r="C708" s="144">
        <v>0</v>
      </c>
      <c r="D708" s="144">
        <v>0</v>
      </c>
      <c r="E708" s="144">
        <v>0</v>
      </c>
      <c r="F708" s="144">
        <v>0</v>
      </c>
      <c r="G708" s="144">
        <v>0</v>
      </c>
    </row>
    <row r="709" spans="1:7" ht="15.6" x14ac:dyDescent="0.3">
      <c r="A709" s="144" t="s">
        <v>548</v>
      </c>
      <c r="B709" s="226" t="s">
        <v>722</v>
      </c>
      <c r="C709" s="144">
        <v>0</v>
      </c>
      <c r="D709" s="144">
        <v>0</v>
      </c>
      <c r="E709" s="144">
        <v>0</v>
      </c>
      <c r="F709" s="144">
        <v>0</v>
      </c>
      <c r="G709" s="144">
        <v>0</v>
      </c>
    </row>
    <row r="710" spans="1:7" ht="15.6" x14ac:dyDescent="0.3">
      <c r="A710" s="144" t="s">
        <v>553</v>
      </c>
      <c r="B710" s="226" t="s">
        <v>682</v>
      </c>
      <c r="C710" s="144">
        <v>0</v>
      </c>
      <c r="D710" s="144">
        <v>0</v>
      </c>
      <c r="E710" s="144">
        <v>0</v>
      </c>
      <c r="F710" s="144">
        <v>0</v>
      </c>
      <c r="G710" s="144">
        <v>0</v>
      </c>
    </row>
    <row r="711" spans="1:7" ht="15.6" x14ac:dyDescent="0.3">
      <c r="A711" s="144" t="s">
        <v>555</v>
      </c>
      <c r="B711" s="149" t="s">
        <v>723</v>
      </c>
      <c r="C711" s="144">
        <v>0</v>
      </c>
      <c r="D711" s="144">
        <v>0</v>
      </c>
      <c r="E711" s="144">
        <v>0</v>
      </c>
      <c r="F711" s="144">
        <v>0</v>
      </c>
      <c r="G711" s="144">
        <v>0</v>
      </c>
    </row>
    <row r="712" spans="1:7" ht="15.6" x14ac:dyDescent="0.3">
      <c r="A712" s="144" t="s">
        <v>557</v>
      </c>
      <c r="B712" s="149" t="s">
        <v>684</v>
      </c>
      <c r="C712" s="144">
        <v>0</v>
      </c>
      <c r="D712" s="144">
        <v>0</v>
      </c>
      <c r="E712" s="144">
        <v>0</v>
      </c>
      <c r="F712" s="144">
        <v>0</v>
      </c>
      <c r="G712" s="144">
        <v>0</v>
      </c>
    </row>
    <row r="713" spans="1:7" ht="15.6" x14ac:dyDescent="0.3">
      <c r="A713" s="144" t="s">
        <v>559</v>
      </c>
      <c r="B713" s="149" t="s">
        <v>685</v>
      </c>
      <c r="C713" s="144">
        <v>0</v>
      </c>
      <c r="D713" s="144">
        <v>0</v>
      </c>
      <c r="E713" s="144">
        <v>0</v>
      </c>
      <c r="F713" s="144">
        <v>0</v>
      </c>
      <c r="G713" s="144">
        <v>0</v>
      </c>
    </row>
    <row r="714" spans="1:7" ht="15.6" x14ac:dyDescent="0.3">
      <c r="A714" s="144" t="s">
        <v>561</v>
      </c>
      <c r="B714" s="149" t="s">
        <v>724</v>
      </c>
      <c r="C714" s="144">
        <v>0</v>
      </c>
      <c r="D714" s="144">
        <v>0</v>
      </c>
      <c r="E714" s="144">
        <v>0</v>
      </c>
      <c r="F714" s="144">
        <v>0</v>
      </c>
      <c r="G714" s="144">
        <v>0</v>
      </c>
    </row>
    <row r="715" spans="1:7" ht="15.6" x14ac:dyDescent="0.3">
      <c r="A715" s="144" t="s">
        <v>563</v>
      </c>
      <c r="B715" s="149" t="s">
        <v>725</v>
      </c>
      <c r="C715" s="144">
        <v>0</v>
      </c>
      <c r="D715" s="144">
        <v>0</v>
      </c>
      <c r="E715" s="144">
        <v>0</v>
      </c>
      <c r="F715" s="144">
        <v>0</v>
      </c>
      <c r="G715" s="144">
        <v>0</v>
      </c>
    </row>
    <row r="716" spans="1:7" ht="15.6" x14ac:dyDescent="0.3">
      <c r="A716" s="144" t="s">
        <v>566</v>
      </c>
      <c r="B716" s="149" t="s">
        <v>726</v>
      </c>
      <c r="C716" s="144">
        <v>0</v>
      </c>
      <c r="D716" s="144">
        <v>0</v>
      </c>
      <c r="E716" s="144">
        <v>0</v>
      </c>
      <c r="F716" s="144">
        <v>0</v>
      </c>
      <c r="G716" s="144">
        <v>0</v>
      </c>
    </row>
    <row r="717" spans="1:7" ht="15.6" x14ac:dyDescent="0.3">
      <c r="A717" s="144" t="s">
        <v>566</v>
      </c>
      <c r="B717" s="149" t="s">
        <v>727</v>
      </c>
      <c r="C717" s="144">
        <v>6872271.7199999997</v>
      </c>
      <c r="D717" s="144">
        <v>-292181.37999999989</v>
      </c>
      <c r="E717" s="144">
        <v>6580090.3399999999</v>
      </c>
      <c r="F717" s="144">
        <v>0</v>
      </c>
      <c r="G717" s="144">
        <v>6580090.3399999999</v>
      </c>
    </row>
    <row r="718" spans="1:7" ht="15.6" x14ac:dyDescent="0.3">
      <c r="A718" s="144" t="s">
        <v>567</v>
      </c>
      <c r="B718" s="225" t="s">
        <v>587</v>
      </c>
      <c r="C718" s="144">
        <v>0</v>
      </c>
      <c r="D718" s="144">
        <v>0</v>
      </c>
      <c r="E718" s="144">
        <v>0</v>
      </c>
      <c r="F718" s="144">
        <v>0</v>
      </c>
      <c r="G718" s="144">
        <v>0</v>
      </c>
    </row>
    <row r="719" spans="1:7" ht="15.6" x14ac:dyDescent="0.3">
      <c r="A719" s="144" t="s">
        <v>569</v>
      </c>
      <c r="B719" s="225" t="s">
        <v>570</v>
      </c>
      <c r="C719" s="144"/>
      <c r="D719" s="144">
        <v>0</v>
      </c>
      <c r="E719" s="144">
        <v>0</v>
      </c>
      <c r="F719" s="144">
        <v>0</v>
      </c>
      <c r="G719" s="144">
        <v>0</v>
      </c>
    </row>
    <row r="720" spans="1:7" ht="15.6" x14ac:dyDescent="0.3">
      <c r="A720" s="144" t="s">
        <v>571</v>
      </c>
      <c r="B720" s="144"/>
      <c r="C720" s="144"/>
      <c r="D720" s="144">
        <v>0</v>
      </c>
      <c r="E720" s="144">
        <v>0</v>
      </c>
      <c r="F720" s="144">
        <v>0</v>
      </c>
      <c r="G720" s="144">
        <v>0</v>
      </c>
    </row>
    <row r="721" spans="1:7" ht="15.6" x14ac:dyDescent="0.3">
      <c r="A721" s="144" t="s">
        <v>572</v>
      </c>
      <c r="B721" s="144"/>
      <c r="C721" s="144"/>
      <c r="D721" s="144">
        <v>0</v>
      </c>
      <c r="E721" s="144">
        <v>0</v>
      </c>
      <c r="F721" s="144">
        <v>0</v>
      </c>
      <c r="G721" s="144">
        <v>0</v>
      </c>
    </row>
    <row r="722" spans="1:7" ht="15.6" x14ac:dyDescent="0.3">
      <c r="A722" s="144" t="s">
        <v>728</v>
      </c>
      <c r="B722" s="225" t="s">
        <v>729</v>
      </c>
      <c r="C722" s="144"/>
      <c r="D722" s="144">
        <v>0</v>
      </c>
      <c r="E722" s="144">
        <v>0</v>
      </c>
      <c r="F722" s="144">
        <v>0</v>
      </c>
      <c r="G722" s="144">
        <v>0</v>
      </c>
    </row>
    <row r="723" spans="1:7" ht="15.6" x14ac:dyDescent="0.3">
      <c r="A723" s="144" t="s">
        <v>574</v>
      </c>
      <c r="B723" s="144"/>
      <c r="C723" s="144"/>
      <c r="D723" s="144">
        <v>0</v>
      </c>
      <c r="E723" s="144">
        <v>0</v>
      </c>
      <c r="F723" s="144">
        <v>0</v>
      </c>
      <c r="G723" s="144">
        <v>0</v>
      </c>
    </row>
    <row r="724" spans="1:7" ht="15.6" x14ac:dyDescent="0.3">
      <c r="A724" s="144" t="s">
        <v>575</v>
      </c>
      <c r="B724" s="225" t="s">
        <v>576</v>
      </c>
      <c r="C724" s="144"/>
      <c r="D724" s="144">
        <v>0</v>
      </c>
      <c r="E724" s="144">
        <v>0</v>
      </c>
      <c r="F724" s="144">
        <v>0</v>
      </c>
      <c r="G724" s="144">
        <v>0</v>
      </c>
    </row>
    <row r="725" spans="1:7" ht="15.6" x14ac:dyDescent="0.3">
      <c r="A725" s="144"/>
      <c r="B725" s="158"/>
      <c r="C725" s="148" t="s">
        <v>577</v>
      </c>
      <c r="D725" s="148" t="s">
        <v>577</v>
      </c>
      <c r="E725" s="148" t="s">
        <v>577</v>
      </c>
      <c r="F725" s="148" t="s">
        <v>577</v>
      </c>
      <c r="G725" s="148" t="s">
        <v>577</v>
      </c>
    </row>
    <row r="726" spans="1:7" ht="15.6" x14ac:dyDescent="0.3">
      <c r="A726" s="144" t="s">
        <v>578</v>
      </c>
      <c r="B726" s="158"/>
      <c r="C726" s="144">
        <v>7325385.6899999995</v>
      </c>
      <c r="D726" s="144">
        <v>-292181.37999999989</v>
      </c>
      <c r="E726" s="144">
        <v>7033204.3099999996</v>
      </c>
      <c r="F726" s="144">
        <v>4785.8899999999994</v>
      </c>
      <c r="G726" s="144">
        <v>7037990.2000000002</v>
      </c>
    </row>
    <row r="727" spans="1:7" ht="15.6" x14ac:dyDescent="0.3">
      <c r="A727" s="144"/>
      <c r="B727" s="144"/>
      <c r="C727" s="148" t="s">
        <v>397</v>
      </c>
      <c r="D727" s="148" t="s">
        <v>397</v>
      </c>
      <c r="E727" s="148" t="s">
        <v>397</v>
      </c>
      <c r="F727" s="148" t="s">
        <v>397</v>
      </c>
      <c r="G727" s="148" t="s">
        <v>397</v>
      </c>
    </row>
    <row r="728" spans="1:7" ht="15.6" x14ac:dyDescent="0.3">
      <c r="A728" s="144"/>
      <c r="B728" s="144"/>
      <c r="C728" s="144"/>
      <c r="D728" s="144"/>
      <c r="E728" s="144"/>
      <c r="F728" s="144"/>
      <c r="G728" s="144"/>
    </row>
    <row r="729" spans="1:7" ht="15.6" x14ac:dyDescent="0.3">
      <c r="A729" s="144"/>
      <c r="B729" s="144"/>
      <c r="C729" s="144"/>
      <c r="D729" s="144"/>
      <c r="E729" s="144"/>
      <c r="F729" s="144"/>
      <c r="G729" s="144"/>
    </row>
    <row r="730" spans="1:7" ht="15.6" x14ac:dyDescent="0.3">
      <c r="A730" s="144"/>
      <c r="B730" s="144"/>
      <c r="C730" s="144"/>
      <c r="D730" s="144"/>
      <c r="E730" s="144"/>
      <c r="F730" s="144"/>
      <c r="G730" s="144"/>
    </row>
    <row r="731" spans="1:7" ht="15.6" x14ac:dyDescent="0.3">
      <c r="A731" s="144"/>
      <c r="B731" s="144"/>
      <c r="C731" s="144"/>
      <c r="D731" s="144"/>
      <c r="E731" s="144"/>
      <c r="F731" s="144"/>
      <c r="G731" s="144"/>
    </row>
    <row r="732" spans="1:7" ht="15.6" x14ac:dyDescent="0.3">
      <c r="A732" s="144"/>
      <c r="B732" s="144"/>
      <c r="C732" s="144"/>
      <c r="D732" s="144"/>
      <c r="E732" s="144"/>
      <c r="F732" s="144"/>
      <c r="G732" s="144"/>
    </row>
    <row r="733" spans="1:7" ht="15.6" x14ac:dyDescent="0.3">
      <c r="A733" s="144"/>
      <c r="B733" s="144"/>
      <c r="C733" s="144"/>
      <c r="D733" s="144"/>
      <c r="E733" s="144"/>
      <c r="F733" s="144"/>
      <c r="G733" s="144"/>
    </row>
    <row r="734" spans="1:7" ht="15.6" x14ac:dyDescent="0.3">
      <c r="A734" s="144"/>
      <c r="B734" s="144"/>
      <c r="C734" s="144"/>
      <c r="D734" s="144"/>
      <c r="E734" s="144"/>
      <c r="F734" s="144"/>
      <c r="G734" s="144"/>
    </row>
    <row r="735" spans="1:7" ht="15.6" x14ac:dyDescent="0.3">
      <c r="A735" s="144"/>
      <c r="B735" s="144"/>
      <c r="C735" s="144"/>
      <c r="D735" s="144"/>
      <c r="E735" s="144"/>
      <c r="F735" s="144"/>
      <c r="G735" s="144"/>
    </row>
    <row r="736" spans="1:7" ht="15.6" x14ac:dyDescent="0.3">
      <c r="A736" s="144"/>
      <c r="B736" s="144"/>
      <c r="C736" s="144" t="s">
        <v>394</v>
      </c>
      <c r="D736" s="144"/>
      <c r="E736" s="144"/>
      <c r="F736" s="144"/>
      <c r="G736" s="144"/>
    </row>
    <row r="737" spans="1:7" ht="15.6" x14ac:dyDescent="0.3">
      <c r="A737" s="144"/>
      <c r="B737" s="144"/>
      <c r="C737" s="144" t="s">
        <v>580</v>
      </c>
      <c r="D737" s="144"/>
      <c r="E737" s="144"/>
      <c r="F737" s="144"/>
      <c r="G737" s="144"/>
    </row>
    <row r="738" spans="1:7" ht="15.6" x14ac:dyDescent="0.3">
      <c r="A738" s="144" t="s">
        <v>597</v>
      </c>
      <c r="B738" s="144"/>
      <c r="C738" s="149" t="s">
        <v>691</v>
      </c>
      <c r="D738" s="144"/>
      <c r="E738" s="144"/>
      <c r="F738" s="144"/>
      <c r="G738" s="144"/>
    </row>
    <row r="739" spans="1:7" ht="15.6" x14ac:dyDescent="0.3">
      <c r="A739" s="148" t="s">
        <v>397</v>
      </c>
      <c r="B739" s="156" t="s">
        <v>397</v>
      </c>
      <c r="C739" s="156" t="s">
        <v>397</v>
      </c>
      <c r="D739" s="156" t="s">
        <v>397</v>
      </c>
      <c r="E739" s="156" t="s">
        <v>397</v>
      </c>
      <c r="F739" s="156" t="s">
        <v>397</v>
      </c>
      <c r="G739" s="156" t="s">
        <v>397</v>
      </c>
    </row>
    <row r="740" spans="1:7" ht="15.6" x14ac:dyDescent="0.3">
      <c r="A740" s="144" t="s">
        <v>398</v>
      </c>
      <c r="B740" s="158"/>
      <c r="C740" s="146" t="s">
        <v>185</v>
      </c>
      <c r="D740" s="146" t="s">
        <v>185</v>
      </c>
      <c r="E740" s="146" t="s">
        <v>399</v>
      </c>
      <c r="F740" s="146" t="s">
        <v>185</v>
      </c>
      <c r="G740" s="146" t="s">
        <v>400</v>
      </c>
    </row>
    <row r="741" spans="1:7" ht="15.6" x14ac:dyDescent="0.3">
      <c r="A741" s="144"/>
      <c r="B741" s="158"/>
      <c r="C741" s="146" t="s">
        <v>401</v>
      </c>
      <c r="D741" s="146" t="s">
        <v>402</v>
      </c>
      <c r="E741" s="146" t="s">
        <v>402</v>
      </c>
      <c r="F741" s="146" t="s">
        <v>403</v>
      </c>
      <c r="G741" s="146" t="s">
        <v>404</v>
      </c>
    </row>
    <row r="742" spans="1:7" ht="15.6" x14ac:dyDescent="0.3">
      <c r="A742" s="144"/>
      <c r="B742" s="158"/>
      <c r="C742" s="146" t="s">
        <v>405</v>
      </c>
      <c r="D742" s="146" t="s">
        <v>406</v>
      </c>
      <c r="E742" s="144"/>
      <c r="F742" s="146" t="s">
        <v>406</v>
      </c>
      <c r="G742" s="146" t="s">
        <v>581</v>
      </c>
    </row>
    <row r="743" spans="1:7" ht="15.6" x14ac:dyDescent="0.3">
      <c r="A743" s="148" t="s">
        <v>397</v>
      </c>
      <c r="B743" s="156" t="s">
        <v>397</v>
      </c>
      <c r="C743" s="156" t="s">
        <v>397</v>
      </c>
      <c r="D743" s="156" t="s">
        <v>397</v>
      </c>
      <c r="E743" s="156" t="s">
        <v>397</v>
      </c>
      <c r="F743" s="156" t="s">
        <v>397</v>
      </c>
      <c r="G743" s="156" t="s">
        <v>397</v>
      </c>
    </row>
    <row r="744" spans="1:7" ht="15.6" x14ac:dyDescent="0.3">
      <c r="A744" s="144" t="s">
        <v>408</v>
      </c>
      <c r="B744" s="224" t="s">
        <v>409</v>
      </c>
      <c r="C744" s="144"/>
      <c r="D744" s="144">
        <v>0</v>
      </c>
      <c r="E744" s="144">
        <v>0</v>
      </c>
      <c r="F744" s="144">
        <v>0</v>
      </c>
      <c r="G744" s="144">
        <v>0</v>
      </c>
    </row>
    <row r="745" spans="1:7" ht="15.6" x14ac:dyDescent="0.3">
      <c r="A745" s="144" t="s">
        <v>410</v>
      </c>
      <c r="B745" s="226" t="s">
        <v>612</v>
      </c>
      <c r="C745" s="144">
        <v>8730.6200000000008</v>
      </c>
      <c r="D745" s="144">
        <v>0</v>
      </c>
      <c r="E745" s="144">
        <v>8730.6200000000008</v>
      </c>
      <c r="F745" s="144">
        <v>0</v>
      </c>
      <c r="G745" s="144">
        <v>8730.6200000000008</v>
      </c>
    </row>
    <row r="746" spans="1:7" ht="15.6" x14ac:dyDescent="0.3">
      <c r="A746" s="144" t="s">
        <v>413</v>
      </c>
      <c r="B746" s="226" t="s">
        <v>613</v>
      </c>
      <c r="C746" s="144">
        <v>0</v>
      </c>
      <c r="D746" s="144">
        <v>0</v>
      </c>
      <c r="E746" s="144">
        <v>0</v>
      </c>
      <c r="F746" s="144">
        <v>0</v>
      </c>
      <c r="G746" s="144">
        <v>0</v>
      </c>
    </row>
    <row r="747" spans="1:7" ht="15.6" x14ac:dyDescent="0.3">
      <c r="A747" s="144" t="s">
        <v>415</v>
      </c>
      <c r="B747" s="226" t="s">
        <v>614</v>
      </c>
      <c r="C747" s="144">
        <v>0</v>
      </c>
      <c r="D747" s="144">
        <v>0</v>
      </c>
      <c r="E747" s="144">
        <v>0</v>
      </c>
      <c r="F747" s="144">
        <v>0</v>
      </c>
      <c r="G747" s="144">
        <v>0</v>
      </c>
    </row>
    <row r="748" spans="1:7" ht="15.6" x14ac:dyDescent="0.3">
      <c r="A748" s="144" t="s">
        <v>417</v>
      </c>
      <c r="B748" s="149" t="s">
        <v>615</v>
      </c>
      <c r="C748" s="144">
        <v>0</v>
      </c>
      <c r="D748" s="144">
        <v>0</v>
      </c>
      <c r="E748" s="144">
        <v>0</v>
      </c>
      <c r="F748" s="144">
        <v>0</v>
      </c>
      <c r="G748" s="144">
        <v>0</v>
      </c>
    </row>
    <row r="749" spans="1:7" ht="15.6" x14ac:dyDescent="0.3">
      <c r="A749" s="144" t="s">
        <v>419</v>
      </c>
      <c r="B749" s="226" t="s">
        <v>616</v>
      </c>
      <c r="C749" s="144">
        <v>0</v>
      </c>
      <c r="D749" s="144">
        <v>0</v>
      </c>
      <c r="E749" s="144">
        <v>0</v>
      </c>
      <c r="F749" s="144">
        <v>0</v>
      </c>
      <c r="G749" s="144">
        <v>0</v>
      </c>
    </row>
    <row r="750" spans="1:7" ht="15.6" x14ac:dyDescent="0.3">
      <c r="A750" s="144" t="s">
        <v>421</v>
      </c>
      <c r="B750" s="149" t="s">
        <v>617</v>
      </c>
      <c r="C750" s="144">
        <v>0</v>
      </c>
      <c r="D750" s="144">
        <v>0</v>
      </c>
      <c r="E750" s="144">
        <v>0</v>
      </c>
      <c r="F750" s="144">
        <v>0</v>
      </c>
      <c r="G750" s="144">
        <v>0</v>
      </c>
    </row>
    <row r="751" spans="1:7" ht="15.6" x14ac:dyDescent="0.3">
      <c r="A751" s="144" t="s">
        <v>423</v>
      </c>
      <c r="B751" s="149" t="s">
        <v>618</v>
      </c>
      <c r="C751" s="144">
        <v>0</v>
      </c>
      <c r="D751" s="144">
        <v>0</v>
      </c>
      <c r="E751" s="144">
        <v>0</v>
      </c>
      <c r="F751" s="144">
        <v>0</v>
      </c>
      <c r="G751" s="144">
        <v>0</v>
      </c>
    </row>
    <row r="752" spans="1:7" ht="15.6" x14ac:dyDescent="0.3">
      <c r="A752" s="144" t="s">
        <v>605</v>
      </c>
      <c r="B752" s="227" t="s">
        <v>619</v>
      </c>
      <c r="C752" s="144">
        <v>0</v>
      </c>
      <c r="D752" s="144">
        <v>0</v>
      </c>
      <c r="E752" s="144">
        <v>0</v>
      </c>
      <c r="F752" s="144">
        <v>0</v>
      </c>
      <c r="G752" s="144">
        <v>0</v>
      </c>
    </row>
    <row r="753" spans="1:7" ht="15.6" x14ac:dyDescent="0.3">
      <c r="A753" s="144" t="s">
        <v>429</v>
      </c>
      <c r="B753" s="226" t="s">
        <v>620</v>
      </c>
      <c r="C753" s="144">
        <v>5532.3499999999995</v>
      </c>
      <c r="D753" s="144">
        <v>0</v>
      </c>
      <c r="E753" s="144">
        <v>5532.3499999999995</v>
      </c>
      <c r="F753" s="144">
        <v>0</v>
      </c>
      <c r="G753" s="144">
        <v>5532.3499999999995</v>
      </c>
    </row>
    <row r="754" spans="1:7" ht="15.6" x14ac:dyDescent="0.3">
      <c r="A754" s="144" t="s">
        <v>432</v>
      </c>
      <c r="B754" s="226" t="s">
        <v>621</v>
      </c>
      <c r="C754" s="144">
        <v>408.79</v>
      </c>
      <c r="D754" s="144">
        <v>0</v>
      </c>
      <c r="E754" s="144">
        <v>408.79</v>
      </c>
      <c r="F754" s="144">
        <v>0</v>
      </c>
      <c r="G754" s="144">
        <v>408.79</v>
      </c>
    </row>
    <row r="755" spans="1:7" ht="15.6" x14ac:dyDescent="0.3">
      <c r="A755" s="144" t="s">
        <v>692</v>
      </c>
      <c r="B755" s="226" t="s">
        <v>622</v>
      </c>
      <c r="C755" s="144">
        <v>25530</v>
      </c>
      <c r="D755" s="144">
        <v>0</v>
      </c>
      <c r="E755" s="144">
        <v>25530</v>
      </c>
      <c r="F755" s="144">
        <v>0</v>
      </c>
      <c r="G755" s="144">
        <v>25530</v>
      </c>
    </row>
    <row r="756" spans="1:7" ht="15.6" x14ac:dyDescent="0.3">
      <c r="A756" s="144" t="s">
        <v>284</v>
      </c>
      <c r="B756" s="149" t="s">
        <v>693</v>
      </c>
      <c r="C756" s="144">
        <v>0</v>
      </c>
      <c r="D756" s="144">
        <v>0</v>
      </c>
      <c r="E756" s="144">
        <v>0</v>
      </c>
      <c r="F756" s="144">
        <v>0</v>
      </c>
      <c r="G756" s="144">
        <v>0</v>
      </c>
    </row>
    <row r="757" spans="1:7" ht="15.6" x14ac:dyDescent="0.3">
      <c r="A757" s="147" t="s">
        <v>436</v>
      </c>
      <c r="B757" s="149" t="s">
        <v>624</v>
      </c>
      <c r="C757" s="144">
        <v>0</v>
      </c>
      <c r="D757" s="144">
        <v>0</v>
      </c>
      <c r="E757" s="144">
        <v>0</v>
      </c>
      <c r="F757" s="144">
        <v>0</v>
      </c>
      <c r="G757" s="144">
        <v>0</v>
      </c>
    </row>
    <row r="758" spans="1:7" ht="15.6" x14ac:dyDescent="0.3">
      <c r="A758" s="147" t="s">
        <v>438</v>
      </c>
      <c r="B758" s="149" t="s">
        <v>694</v>
      </c>
      <c r="C758" s="144">
        <v>0</v>
      </c>
      <c r="D758" s="144">
        <v>0</v>
      </c>
      <c r="E758" s="144">
        <v>0</v>
      </c>
      <c r="F758" s="144">
        <v>0</v>
      </c>
      <c r="G758" s="144">
        <v>0</v>
      </c>
    </row>
    <row r="759" spans="1:7" ht="15.6" x14ac:dyDescent="0.3">
      <c r="A759" s="144" t="s">
        <v>440</v>
      </c>
      <c r="B759" s="149" t="s">
        <v>625</v>
      </c>
      <c r="C759" s="144">
        <v>0</v>
      </c>
      <c r="D759" s="144">
        <v>0</v>
      </c>
      <c r="E759" s="144">
        <v>0</v>
      </c>
      <c r="F759" s="144">
        <v>0</v>
      </c>
      <c r="G759" s="144">
        <v>0</v>
      </c>
    </row>
    <row r="760" spans="1:7" ht="15.6" x14ac:dyDescent="0.3">
      <c r="A760" s="144" t="s">
        <v>442</v>
      </c>
      <c r="B760" s="149" t="s">
        <v>626</v>
      </c>
      <c r="C760" s="144">
        <v>0</v>
      </c>
      <c r="D760" s="144">
        <v>0</v>
      </c>
      <c r="E760" s="144">
        <v>0</v>
      </c>
      <c r="F760" s="144">
        <v>0</v>
      </c>
      <c r="G760" s="144">
        <v>0</v>
      </c>
    </row>
    <row r="761" spans="1:7" ht="15.6" x14ac:dyDescent="0.3">
      <c r="A761" s="144" t="s">
        <v>444</v>
      </c>
      <c r="B761" s="149" t="s">
        <v>695</v>
      </c>
      <c r="C761" s="144">
        <v>17600.41</v>
      </c>
      <c r="D761" s="144">
        <v>0</v>
      </c>
      <c r="E761" s="144">
        <v>17600.41</v>
      </c>
      <c r="F761" s="144">
        <v>0</v>
      </c>
      <c r="G761" s="144">
        <v>17600.41</v>
      </c>
    </row>
    <row r="762" spans="1:7" ht="15.6" x14ac:dyDescent="0.3">
      <c r="A762" s="144" t="s">
        <v>446</v>
      </c>
      <c r="B762" s="149" t="s">
        <v>696</v>
      </c>
      <c r="C762" s="144">
        <v>0</v>
      </c>
      <c r="D762" s="144">
        <v>0</v>
      </c>
      <c r="E762" s="144">
        <v>0</v>
      </c>
      <c r="F762" s="144">
        <v>0</v>
      </c>
      <c r="G762" s="144">
        <v>0</v>
      </c>
    </row>
    <row r="763" spans="1:7" ht="15.6" x14ac:dyDescent="0.3">
      <c r="A763" s="144" t="s">
        <v>448</v>
      </c>
      <c r="B763" s="149" t="s">
        <v>697</v>
      </c>
      <c r="C763" s="144">
        <v>0</v>
      </c>
      <c r="D763" s="144">
        <v>0</v>
      </c>
      <c r="E763" s="144">
        <v>0</v>
      </c>
      <c r="F763" s="144">
        <v>0</v>
      </c>
      <c r="G763" s="144">
        <v>0</v>
      </c>
    </row>
    <row r="764" spans="1:7" ht="15.6" x14ac:dyDescent="0.3">
      <c r="A764" s="144" t="s">
        <v>450</v>
      </c>
      <c r="B764" s="226" t="s">
        <v>698</v>
      </c>
      <c r="C764" s="144">
        <v>0</v>
      </c>
      <c r="D764" s="144">
        <v>0</v>
      </c>
      <c r="E764" s="144">
        <v>0</v>
      </c>
      <c r="F764" s="144">
        <v>0</v>
      </c>
      <c r="G764" s="144">
        <v>0</v>
      </c>
    </row>
    <row r="765" spans="1:7" ht="15.6" x14ac:dyDescent="0.3">
      <c r="A765" s="144" t="s">
        <v>452</v>
      </c>
      <c r="B765" s="226" t="s">
        <v>631</v>
      </c>
      <c r="C765" s="144">
        <v>0</v>
      </c>
      <c r="D765" s="144">
        <v>0</v>
      </c>
      <c r="E765" s="144">
        <v>0</v>
      </c>
      <c r="F765" s="144">
        <v>0</v>
      </c>
      <c r="G765" s="144">
        <v>0</v>
      </c>
    </row>
    <row r="766" spans="1:7" ht="15.6" x14ac:dyDescent="0.3">
      <c r="A766" s="144" t="s">
        <v>454</v>
      </c>
      <c r="B766" s="149" t="s">
        <v>699</v>
      </c>
      <c r="C766" s="144">
        <v>0</v>
      </c>
      <c r="D766" s="144">
        <v>0</v>
      </c>
      <c r="E766" s="144">
        <v>0</v>
      </c>
      <c r="F766" s="144">
        <v>0</v>
      </c>
      <c r="G766" s="144">
        <v>0</v>
      </c>
    </row>
    <row r="767" spans="1:7" ht="15.6" x14ac:dyDescent="0.3">
      <c r="A767" s="144" t="s">
        <v>456</v>
      </c>
      <c r="B767" s="149" t="s">
        <v>633</v>
      </c>
      <c r="C767" s="144">
        <v>0</v>
      </c>
      <c r="D767" s="144">
        <v>0</v>
      </c>
      <c r="E767" s="144">
        <v>0</v>
      </c>
      <c r="F767" s="144">
        <v>0</v>
      </c>
      <c r="G767" s="144">
        <v>0</v>
      </c>
    </row>
    <row r="768" spans="1:7" ht="15.6" x14ac:dyDescent="0.3">
      <c r="A768" s="144" t="s">
        <v>458</v>
      </c>
      <c r="B768" s="226" t="s">
        <v>700</v>
      </c>
      <c r="C768" s="144">
        <v>0</v>
      </c>
      <c r="D768" s="144">
        <v>0</v>
      </c>
      <c r="E768" s="144">
        <v>0</v>
      </c>
      <c r="F768" s="144">
        <v>0</v>
      </c>
      <c r="G768" s="144">
        <v>0</v>
      </c>
    </row>
    <row r="769" spans="1:7" ht="15.6" x14ac:dyDescent="0.3">
      <c r="A769" s="144" t="s">
        <v>460</v>
      </c>
      <c r="B769" s="226" t="s">
        <v>701</v>
      </c>
      <c r="C769" s="144">
        <v>41688.660000000003</v>
      </c>
      <c r="D769" s="144">
        <v>0</v>
      </c>
      <c r="E769" s="144">
        <v>41688.660000000003</v>
      </c>
      <c r="F769" s="144">
        <v>0</v>
      </c>
      <c r="G769" s="144">
        <v>41688.660000000003</v>
      </c>
    </row>
    <row r="770" spans="1:7" ht="15.6" x14ac:dyDescent="0.3">
      <c r="A770" s="144" t="s">
        <v>462</v>
      </c>
      <c r="B770" s="149" t="s">
        <v>463</v>
      </c>
      <c r="C770" s="144">
        <v>0</v>
      </c>
      <c r="D770" s="144">
        <v>0</v>
      </c>
      <c r="E770" s="144">
        <v>0</v>
      </c>
      <c r="F770" s="144">
        <v>0</v>
      </c>
      <c r="G770" s="144">
        <v>0</v>
      </c>
    </row>
    <row r="771" spans="1:7" ht="15.6" x14ac:dyDescent="0.3">
      <c r="A771" s="144" t="s">
        <v>464</v>
      </c>
      <c r="B771" s="226" t="s">
        <v>637</v>
      </c>
      <c r="C771" s="144">
        <v>0</v>
      </c>
      <c r="D771" s="144">
        <v>0</v>
      </c>
      <c r="E771" s="144">
        <v>0</v>
      </c>
      <c r="F771" s="144">
        <v>0</v>
      </c>
      <c r="G771" s="144">
        <v>0</v>
      </c>
    </row>
    <row r="772" spans="1:7" ht="15.6" x14ac:dyDescent="0.3">
      <c r="A772" s="144" t="s">
        <v>466</v>
      </c>
      <c r="B772" s="149" t="s">
        <v>702</v>
      </c>
      <c r="C772" s="144">
        <v>0</v>
      </c>
      <c r="D772" s="144">
        <v>0</v>
      </c>
      <c r="E772" s="144">
        <v>0</v>
      </c>
      <c r="F772" s="144">
        <v>0</v>
      </c>
      <c r="G772" s="144">
        <v>0</v>
      </c>
    </row>
    <row r="773" spans="1:7" ht="15.6" x14ac:dyDescent="0.3">
      <c r="A773" s="144" t="s">
        <v>468</v>
      </c>
      <c r="B773" s="149" t="s">
        <v>703</v>
      </c>
      <c r="C773" s="144">
        <v>0</v>
      </c>
      <c r="D773" s="144">
        <v>0</v>
      </c>
      <c r="E773" s="144">
        <v>0</v>
      </c>
      <c r="F773" s="144">
        <v>0</v>
      </c>
      <c r="G773" s="144">
        <v>0</v>
      </c>
    </row>
    <row r="774" spans="1:7" ht="15.6" x14ac:dyDescent="0.3">
      <c r="A774" s="144" t="s">
        <v>470</v>
      </c>
      <c r="B774" s="149" t="s">
        <v>640</v>
      </c>
      <c r="C774" s="144">
        <v>0</v>
      </c>
      <c r="D774" s="144">
        <v>0</v>
      </c>
      <c r="E774" s="144">
        <v>0</v>
      </c>
      <c r="F774" s="144">
        <v>0</v>
      </c>
      <c r="G774" s="144">
        <v>0</v>
      </c>
    </row>
    <row r="775" spans="1:7" ht="15.6" x14ac:dyDescent="0.3">
      <c r="A775" s="144" t="s">
        <v>472</v>
      </c>
      <c r="B775" s="149" t="s">
        <v>704</v>
      </c>
      <c r="C775" s="144">
        <v>0</v>
      </c>
      <c r="D775" s="144">
        <v>0</v>
      </c>
      <c r="E775" s="144">
        <v>0</v>
      </c>
      <c r="F775" s="144">
        <v>0</v>
      </c>
      <c r="G775" s="144">
        <v>0</v>
      </c>
    </row>
    <row r="776" spans="1:7" ht="15.6" x14ac:dyDescent="0.3">
      <c r="A776" s="144" t="s">
        <v>474</v>
      </c>
      <c r="B776" s="149" t="s">
        <v>475</v>
      </c>
      <c r="C776" s="144">
        <v>0</v>
      </c>
      <c r="D776" s="144">
        <v>0</v>
      </c>
      <c r="E776" s="144">
        <v>0</v>
      </c>
      <c r="F776" s="144">
        <v>0</v>
      </c>
      <c r="G776" s="144">
        <v>0</v>
      </c>
    </row>
    <row r="777" spans="1:7" ht="15.6" x14ac:dyDescent="0.3">
      <c r="A777" s="144" t="s">
        <v>476</v>
      </c>
      <c r="B777" s="149" t="s">
        <v>705</v>
      </c>
      <c r="C777" s="144">
        <v>0</v>
      </c>
      <c r="D777" s="144">
        <v>0</v>
      </c>
      <c r="E777" s="144">
        <v>0</v>
      </c>
      <c r="F777" s="144">
        <v>0</v>
      </c>
      <c r="G777" s="144">
        <v>0</v>
      </c>
    </row>
    <row r="778" spans="1:7" ht="15.6" x14ac:dyDescent="0.3">
      <c r="A778" s="144" t="s">
        <v>478</v>
      </c>
      <c r="B778" s="149" t="s">
        <v>644</v>
      </c>
      <c r="C778" s="144">
        <v>197.94</v>
      </c>
      <c r="D778" s="144">
        <v>0</v>
      </c>
      <c r="E778" s="144">
        <v>197.94</v>
      </c>
      <c r="F778" s="144">
        <v>0</v>
      </c>
      <c r="G778" s="144">
        <v>197.94</v>
      </c>
    </row>
    <row r="779" spans="1:7" ht="15.6" x14ac:dyDescent="0.3">
      <c r="A779" s="144" t="s">
        <v>481</v>
      </c>
      <c r="B779" s="226" t="s">
        <v>706</v>
      </c>
      <c r="C779" s="144">
        <v>70287.69</v>
      </c>
      <c r="D779" s="144">
        <v>0</v>
      </c>
      <c r="E779" s="144">
        <v>70287.69</v>
      </c>
      <c r="F779" s="144">
        <v>0</v>
      </c>
      <c r="G779" s="144">
        <v>70287.69</v>
      </c>
    </row>
    <row r="780" spans="1:7" ht="15.6" x14ac:dyDescent="0.3">
      <c r="A780" s="144" t="s">
        <v>481</v>
      </c>
      <c r="B780" s="226" t="s">
        <v>707</v>
      </c>
      <c r="C780" s="144">
        <v>0</v>
      </c>
      <c r="D780" s="144">
        <v>0</v>
      </c>
      <c r="E780" s="144">
        <v>0</v>
      </c>
      <c r="F780" s="144">
        <v>0</v>
      </c>
      <c r="G780" s="144">
        <v>0</v>
      </c>
    </row>
    <row r="781" spans="1:7" ht="15.6" x14ac:dyDescent="0.3">
      <c r="A781" s="144" t="s">
        <v>485</v>
      </c>
      <c r="B781" s="226" t="s">
        <v>646</v>
      </c>
      <c r="C781" s="144">
        <v>743.90000000000009</v>
      </c>
      <c r="D781" s="144">
        <v>0</v>
      </c>
      <c r="E781" s="144">
        <v>743.90000000000009</v>
      </c>
      <c r="F781" s="144">
        <v>0</v>
      </c>
      <c r="G781" s="144">
        <v>743.90000000000009</v>
      </c>
    </row>
    <row r="782" spans="1:7" ht="15.6" x14ac:dyDescent="0.3">
      <c r="A782" s="144" t="s">
        <v>248</v>
      </c>
      <c r="B782" s="226" t="s">
        <v>647</v>
      </c>
      <c r="C782" s="144">
        <v>54023.08</v>
      </c>
      <c r="D782" s="144">
        <v>0</v>
      </c>
      <c r="E782" s="144">
        <v>54023.08</v>
      </c>
      <c r="F782" s="144">
        <v>0</v>
      </c>
      <c r="G782" s="144">
        <v>54023.08</v>
      </c>
    </row>
    <row r="783" spans="1:7" ht="15.6" x14ac:dyDescent="0.3">
      <c r="A783" s="144" t="s">
        <v>248</v>
      </c>
      <c r="B783" s="226" t="s">
        <v>708</v>
      </c>
      <c r="C783" s="144">
        <v>0</v>
      </c>
      <c r="D783" s="144">
        <v>0</v>
      </c>
      <c r="E783" s="144">
        <v>0</v>
      </c>
      <c r="F783" s="144">
        <v>0</v>
      </c>
      <c r="G783" s="144">
        <v>0</v>
      </c>
    </row>
    <row r="784" spans="1:7" ht="15.6" x14ac:dyDescent="0.3">
      <c r="A784" s="144" t="s">
        <v>489</v>
      </c>
      <c r="B784" s="226" t="s">
        <v>649</v>
      </c>
      <c r="C784" s="144">
        <v>0</v>
      </c>
      <c r="D784" s="144">
        <v>0</v>
      </c>
      <c r="E784" s="144">
        <v>0</v>
      </c>
      <c r="F784" s="144">
        <v>0</v>
      </c>
      <c r="G784" s="144">
        <v>0</v>
      </c>
    </row>
    <row r="785" spans="1:7" ht="15.6" x14ac:dyDescent="0.3">
      <c r="A785" s="144" t="s">
        <v>491</v>
      </c>
      <c r="B785" s="226" t="s">
        <v>650</v>
      </c>
      <c r="C785" s="144">
        <v>0</v>
      </c>
      <c r="D785" s="144">
        <v>0</v>
      </c>
      <c r="E785" s="144">
        <v>0</v>
      </c>
      <c r="F785" s="144">
        <v>0</v>
      </c>
      <c r="G785" s="144">
        <v>0</v>
      </c>
    </row>
    <row r="786" spans="1:7" ht="15.6" x14ac:dyDescent="0.3">
      <c r="A786" s="144" t="s">
        <v>493</v>
      </c>
      <c r="B786" s="226" t="s">
        <v>651</v>
      </c>
      <c r="C786" s="144">
        <v>0</v>
      </c>
      <c r="D786" s="144">
        <v>0</v>
      </c>
      <c r="E786" s="144">
        <v>0</v>
      </c>
      <c r="F786" s="144">
        <v>0</v>
      </c>
      <c r="G786" s="144">
        <v>0</v>
      </c>
    </row>
    <row r="787" spans="1:7" ht="15.6" x14ac:dyDescent="0.3">
      <c r="A787" s="144" t="s">
        <v>495</v>
      </c>
      <c r="B787" s="226" t="s">
        <v>652</v>
      </c>
      <c r="C787" s="144">
        <v>0</v>
      </c>
      <c r="D787" s="144">
        <v>0</v>
      </c>
      <c r="E787" s="144">
        <v>0</v>
      </c>
      <c r="F787" s="144">
        <v>0</v>
      </c>
      <c r="G787" s="144">
        <v>0</v>
      </c>
    </row>
    <row r="788" spans="1:7" ht="15.6" x14ac:dyDescent="0.3">
      <c r="A788" s="144" t="s">
        <v>497</v>
      </c>
      <c r="B788" s="226" t="s">
        <v>498</v>
      </c>
      <c r="C788" s="144">
        <v>6675.9100000000008</v>
      </c>
      <c r="D788" s="144">
        <v>0</v>
      </c>
      <c r="E788" s="144">
        <v>6675.9100000000008</v>
      </c>
      <c r="F788" s="144">
        <v>0</v>
      </c>
      <c r="G788" s="144">
        <v>6675.9100000000008</v>
      </c>
    </row>
    <row r="789" spans="1:7" ht="15.6" x14ac:dyDescent="0.3">
      <c r="A789" s="144" t="s">
        <v>499</v>
      </c>
      <c r="B789" s="226" t="s">
        <v>709</v>
      </c>
      <c r="C789" s="144">
        <v>0</v>
      </c>
      <c r="D789" s="144">
        <v>0</v>
      </c>
      <c r="E789" s="144">
        <v>0</v>
      </c>
      <c r="F789" s="144">
        <v>0</v>
      </c>
      <c r="G789" s="144">
        <v>0</v>
      </c>
    </row>
    <row r="790" spans="1:7" ht="15.6" x14ac:dyDescent="0.3">
      <c r="A790" s="144" t="s">
        <v>501</v>
      </c>
      <c r="B790" s="226" t="s">
        <v>655</v>
      </c>
      <c r="C790" s="144">
        <v>0</v>
      </c>
      <c r="D790" s="144">
        <v>0</v>
      </c>
      <c r="E790" s="144">
        <v>0</v>
      </c>
      <c r="F790" s="144">
        <v>0</v>
      </c>
      <c r="G790" s="144">
        <v>0</v>
      </c>
    </row>
    <row r="791" spans="1:7" ht="15.6" x14ac:dyDescent="0.3">
      <c r="A791" s="144" t="s">
        <v>503</v>
      </c>
      <c r="B791" s="226" t="s">
        <v>710</v>
      </c>
      <c r="C791" s="144">
        <v>46365.5</v>
      </c>
      <c r="D791" s="144">
        <v>0</v>
      </c>
      <c r="E791" s="144">
        <v>46365.5</v>
      </c>
      <c r="F791" s="144">
        <v>0</v>
      </c>
      <c r="G791" s="144">
        <v>46365.5</v>
      </c>
    </row>
    <row r="792" spans="1:7" ht="15.6" x14ac:dyDescent="0.3">
      <c r="A792" s="144" t="s">
        <v>505</v>
      </c>
      <c r="B792" s="226" t="s">
        <v>657</v>
      </c>
      <c r="C792" s="144">
        <v>0</v>
      </c>
      <c r="D792" s="144">
        <v>0</v>
      </c>
      <c r="E792" s="144">
        <v>0</v>
      </c>
      <c r="F792" s="144">
        <v>0</v>
      </c>
      <c r="G792" s="144">
        <v>0</v>
      </c>
    </row>
    <row r="793" spans="1:7" ht="15.6" x14ac:dyDescent="0.3">
      <c r="A793" s="144" t="s">
        <v>507</v>
      </c>
      <c r="B793" s="226" t="s">
        <v>658</v>
      </c>
      <c r="C793" s="144">
        <v>0</v>
      </c>
      <c r="D793" s="144">
        <v>0</v>
      </c>
      <c r="E793" s="144">
        <v>0</v>
      </c>
      <c r="F793" s="144">
        <v>0</v>
      </c>
      <c r="G793" s="144">
        <v>0</v>
      </c>
    </row>
    <row r="794" spans="1:7" ht="15.6" x14ac:dyDescent="0.3">
      <c r="A794" s="144" t="s">
        <v>270</v>
      </c>
      <c r="B794" s="226" t="s">
        <v>659</v>
      </c>
      <c r="C794" s="144">
        <v>63.84</v>
      </c>
      <c r="D794" s="144">
        <v>0</v>
      </c>
      <c r="E794" s="144">
        <v>63.84</v>
      </c>
      <c r="F794" s="144">
        <v>0</v>
      </c>
      <c r="G794" s="144">
        <v>63.84</v>
      </c>
    </row>
    <row r="795" spans="1:7" ht="15.6" x14ac:dyDescent="0.3">
      <c r="A795" s="144" t="s">
        <v>264</v>
      </c>
      <c r="B795" s="226" t="s">
        <v>660</v>
      </c>
      <c r="C795" s="144">
        <v>0</v>
      </c>
      <c r="D795" s="144">
        <v>0</v>
      </c>
      <c r="E795" s="144">
        <v>0</v>
      </c>
      <c r="F795" s="144">
        <v>0</v>
      </c>
      <c r="G795" s="144">
        <v>0</v>
      </c>
    </row>
    <row r="796" spans="1:7" ht="15.6" x14ac:dyDescent="0.3">
      <c r="A796" s="144" t="s">
        <v>276</v>
      </c>
      <c r="B796" s="225" t="s">
        <v>711</v>
      </c>
      <c r="C796" s="144">
        <v>0</v>
      </c>
      <c r="D796" s="144">
        <v>0</v>
      </c>
      <c r="E796" s="144">
        <v>0</v>
      </c>
      <c r="F796" s="144">
        <v>0</v>
      </c>
      <c r="G796" s="144">
        <v>0</v>
      </c>
    </row>
    <row r="797" spans="1:7" ht="15.6" x14ac:dyDescent="0.3">
      <c r="A797" s="144" t="s">
        <v>512</v>
      </c>
      <c r="B797" s="149" t="s">
        <v>712</v>
      </c>
      <c r="C797" s="144">
        <v>0</v>
      </c>
      <c r="D797" s="144">
        <v>0</v>
      </c>
      <c r="E797" s="144">
        <v>0</v>
      </c>
      <c r="F797" s="144">
        <v>0</v>
      </c>
      <c r="G797" s="144">
        <v>0</v>
      </c>
    </row>
    <row r="798" spans="1:7" ht="15.6" x14ac:dyDescent="0.3">
      <c r="A798" s="144" t="s">
        <v>515</v>
      </c>
      <c r="B798" s="225" t="s">
        <v>713</v>
      </c>
      <c r="C798" s="144">
        <v>0</v>
      </c>
      <c r="D798" s="144">
        <v>0</v>
      </c>
      <c r="E798" s="144">
        <v>0</v>
      </c>
      <c r="F798" s="144">
        <v>0</v>
      </c>
      <c r="G798" s="144">
        <v>0</v>
      </c>
    </row>
    <row r="799" spans="1:7" ht="15.6" x14ac:dyDescent="0.3">
      <c r="A799" s="147" t="s">
        <v>274</v>
      </c>
      <c r="B799" s="149" t="s">
        <v>714</v>
      </c>
      <c r="C799" s="144">
        <v>0</v>
      </c>
      <c r="D799" s="144">
        <v>0</v>
      </c>
      <c r="E799" s="144">
        <v>0</v>
      </c>
      <c r="F799" s="144">
        <v>0</v>
      </c>
      <c r="G799" s="144">
        <v>0</v>
      </c>
    </row>
    <row r="800" spans="1:7" ht="15.6" x14ac:dyDescent="0.3">
      <c r="A800" s="144" t="s">
        <v>518</v>
      </c>
      <c r="B800" s="149" t="s">
        <v>715</v>
      </c>
      <c r="C800" s="144">
        <v>0</v>
      </c>
      <c r="D800" s="144">
        <v>0</v>
      </c>
      <c r="E800" s="144">
        <v>0</v>
      </c>
      <c r="F800" s="144">
        <v>0</v>
      </c>
      <c r="G800" s="144">
        <v>0</v>
      </c>
    </row>
    <row r="801" spans="1:7" ht="15.6" x14ac:dyDescent="0.3">
      <c r="A801" s="144" t="s">
        <v>520</v>
      </c>
      <c r="B801" s="226" t="s">
        <v>716</v>
      </c>
      <c r="C801" s="144">
        <v>406</v>
      </c>
      <c r="D801" s="144">
        <v>0</v>
      </c>
      <c r="E801" s="144">
        <v>406</v>
      </c>
      <c r="F801" s="144">
        <v>0</v>
      </c>
      <c r="G801" s="144">
        <v>406</v>
      </c>
    </row>
    <row r="802" spans="1:7" ht="15.6" x14ac:dyDescent="0.3">
      <c r="A802" s="144" t="s">
        <v>522</v>
      </c>
      <c r="B802" s="226" t="s">
        <v>717</v>
      </c>
      <c r="C802" s="144">
        <v>0</v>
      </c>
      <c r="D802" s="144">
        <v>0</v>
      </c>
      <c r="E802" s="144">
        <v>0</v>
      </c>
      <c r="F802" s="144">
        <v>0</v>
      </c>
      <c r="G802" s="144">
        <v>0</v>
      </c>
    </row>
    <row r="803" spans="1:7" ht="15.6" x14ac:dyDescent="0.3">
      <c r="A803" s="144" t="s">
        <v>524</v>
      </c>
      <c r="B803" s="226" t="s">
        <v>668</v>
      </c>
      <c r="C803" s="144">
        <v>0</v>
      </c>
      <c r="D803" s="144">
        <v>0</v>
      </c>
      <c r="E803" s="144">
        <v>0</v>
      </c>
      <c r="F803" s="144">
        <v>1777.8799999999999</v>
      </c>
      <c r="G803" s="144">
        <v>1777.8799999999999</v>
      </c>
    </row>
    <row r="804" spans="1:7" ht="15.6" x14ac:dyDescent="0.3">
      <c r="A804" s="144" t="s">
        <v>526</v>
      </c>
      <c r="B804" s="224" t="s">
        <v>669</v>
      </c>
      <c r="C804" s="144">
        <v>0</v>
      </c>
      <c r="D804" s="144">
        <v>0</v>
      </c>
      <c r="E804" s="144">
        <v>0</v>
      </c>
      <c r="F804" s="144">
        <v>0</v>
      </c>
      <c r="G804" s="144">
        <v>0</v>
      </c>
    </row>
    <row r="805" spans="1:7" ht="15.6" x14ac:dyDescent="0.3">
      <c r="A805" s="144" t="s">
        <v>528</v>
      </c>
      <c r="B805" s="224" t="s">
        <v>670</v>
      </c>
      <c r="C805" s="144">
        <v>0</v>
      </c>
      <c r="D805" s="144">
        <v>0</v>
      </c>
      <c r="E805" s="144">
        <v>0</v>
      </c>
      <c r="F805" s="144">
        <v>0</v>
      </c>
      <c r="G805" s="144">
        <v>0</v>
      </c>
    </row>
    <row r="806" spans="1:7" ht="15.6" x14ac:dyDescent="0.3">
      <c r="A806" s="144" t="s">
        <v>530</v>
      </c>
      <c r="B806" s="226" t="s">
        <v>718</v>
      </c>
      <c r="C806" s="144">
        <v>226.02</v>
      </c>
      <c r="D806" s="144">
        <v>0</v>
      </c>
      <c r="E806" s="144">
        <v>226.02</v>
      </c>
      <c r="F806" s="144">
        <v>0</v>
      </c>
      <c r="G806" s="144">
        <v>226.02</v>
      </c>
    </row>
    <row r="807" spans="1:7" ht="15.6" x14ac:dyDescent="0.3">
      <c r="A807" s="144" t="s">
        <v>672</v>
      </c>
      <c r="B807" s="226">
        <v>6825</v>
      </c>
      <c r="C807" s="144">
        <v>0</v>
      </c>
      <c r="D807" s="144">
        <v>0</v>
      </c>
      <c r="E807" s="144">
        <v>0</v>
      </c>
      <c r="F807" s="144">
        <v>0</v>
      </c>
      <c r="G807" s="144">
        <v>0</v>
      </c>
    </row>
    <row r="808" spans="1:7" ht="15.6" x14ac:dyDescent="0.3">
      <c r="A808" s="144" t="s">
        <v>535</v>
      </c>
      <c r="B808" s="226" t="s">
        <v>673</v>
      </c>
      <c r="C808" s="144">
        <v>229.39999999999998</v>
      </c>
      <c r="D808" s="144">
        <v>0</v>
      </c>
      <c r="E808" s="144">
        <v>229.39999999999998</v>
      </c>
      <c r="F808" s="144">
        <v>0</v>
      </c>
      <c r="G808" s="144">
        <v>229.39999999999998</v>
      </c>
    </row>
    <row r="809" spans="1:7" ht="15.6" x14ac:dyDescent="0.3">
      <c r="A809" s="144" t="s">
        <v>347</v>
      </c>
      <c r="B809" s="226" t="s">
        <v>674</v>
      </c>
      <c r="C809" s="144">
        <v>0</v>
      </c>
      <c r="D809" s="144">
        <v>0</v>
      </c>
      <c r="E809" s="144">
        <v>0</v>
      </c>
      <c r="F809" s="144">
        <v>0</v>
      </c>
      <c r="G809" s="144">
        <v>0</v>
      </c>
    </row>
    <row r="810" spans="1:7" ht="15.6" x14ac:dyDescent="0.3">
      <c r="A810" s="144" t="s">
        <v>538</v>
      </c>
      <c r="B810" s="226" t="s">
        <v>675</v>
      </c>
      <c r="C810" s="144">
        <v>1623.49</v>
      </c>
      <c r="D810" s="144">
        <v>0</v>
      </c>
      <c r="E810" s="144">
        <v>1623.49</v>
      </c>
      <c r="F810" s="144">
        <v>0</v>
      </c>
      <c r="G810" s="144">
        <v>1623.49</v>
      </c>
    </row>
    <row r="811" spans="1:7" ht="15.6" x14ac:dyDescent="0.3">
      <c r="A811" s="144" t="s">
        <v>538</v>
      </c>
      <c r="B811" s="226" t="s">
        <v>719</v>
      </c>
      <c r="C811" s="144">
        <v>0</v>
      </c>
      <c r="D811" s="144">
        <v>0</v>
      </c>
      <c r="E811" s="144">
        <v>0</v>
      </c>
      <c r="F811" s="144">
        <v>0</v>
      </c>
      <c r="G811" s="144">
        <v>0</v>
      </c>
    </row>
    <row r="812" spans="1:7" ht="15.6" x14ac:dyDescent="0.3">
      <c r="A812" s="144" t="s">
        <v>541</v>
      </c>
      <c r="B812" s="149" t="s">
        <v>677</v>
      </c>
      <c r="C812" s="144">
        <v>84.24</v>
      </c>
      <c r="D812" s="144">
        <v>0</v>
      </c>
      <c r="E812" s="144">
        <v>84.24</v>
      </c>
      <c r="F812" s="144">
        <v>0</v>
      </c>
      <c r="G812" s="144">
        <v>84.24</v>
      </c>
    </row>
    <row r="813" spans="1:7" ht="15.6" x14ac:dyDescent="0.3">
      <c r="A813" s="144" t="s">
        <v>541</v>
      </c>
      <c r="B813" s="149" t="s">
        <v>720</v>
      </c>
      <c r="C813" s="144">
        <v>0</v>
      </c>
      <c r="D813" s="144">
        <v>0</v>
      </c>
      <c r="E813" s="144">
        <v>0</v>
      </c>
      <c r="F813" s="144">
        <v>0</v>
      </c>
      <c r="G813" s="144">
        <v>0</v>
      </c>
    </row>
    <row r="814" spans="1:7" ht="15.6" x14ac:dyDescent="0.3">
      <c r="A814" s="144" t="s">
        <v>544</v>
      </c>
      <c r="B814" s="224" t="s">
        <v>721</v>
      </c>
      <c r="C814" s="144">
        <v>0</v>
      </c>
      <c r="D814" s="144">
        <v>0</v>
      </c>
      <c r="E814" s="144">
        <v>0</v>
      </c>
      <c r="F814" s="144">
        <v>0</v>
      </c>
      <c r="G814" s="144">
        <v>0</v>
      </c>
    </row>
    <row r="815" spans="1:7" ht="15.6" x14ac:dyDescent="0.3">
      <c r="A815" s="144" t="s">
        <v>548</v>
      </c>
      <c r="B815" s="226" t="s">
        <v>722</v>
      </c>
      <c r="C815" s="144">
        <v>0</v>
      </c>
      <c r="D815" s="144">
        <v>0</v>
      </c>
      <c r="E815" s="144">
        <v>0</v>
      </c>
      <c r="F815" s="144">
        <v>0</v>
      </c>
      <c r="G815" s="144">
        <v>0</v>
      </c>
    </row>
    <row r="816" spans="1:7" ht="15.6" x14ac:dyDescent="0.3">
      <c r="A816" s="144" t="s">
        <v>553</v>
      </c>
      <c r="B816" s="226" t="s">
        <v>682</v>
      </c>
      <c r="C816" s="144">
        <v>0</v>
      </c>
      <c r="D816" s="144">
        <v>0</v>
      </c>
      <c r="E816" s="144">
        <v>0</v>
      </c>
      <c r="F816" s="144">
        <v>0</v>
      </c>
      <c r="G816" s="144">
        <v>0</v>
      </c>
    </row>
    <row r="817" spans="1:7" ht="15.6" x14ac:dyDescent="0.3">
      <c r="A817" s="144" t="s">
        <v>555</v>
      </c>
      <c r="B817" s="149" t="s">
        <v>723</v>
      </c>
      <c r="C817" s="144">
        <v>0</v>
      </c>
      <c r="D817" s="144">
        <v>0</v>
      </c>
      <c r="E817" s="144">
        <v>0</v>
      </c>
      <c r="F817" s="144">
        <v>0</v>
      </c>
      <c r="G817" s="144">
        <v>0</v>
      </c>
    </row>
    <row r="818" spans="1:7" ht="15.6" x14ac:dyDescent="0.3">
      <c r="A818" s="144" t="s">
        <v>557</v>
      </c>
      <c r="B818" s="149" t="s">
        <v>684</v>
      </c>
      <c r="C818" s="144">
        <v>0</v>
      </c>
      <c r="D818" s="144">
        <v>0</v>
      </c>
      <c r="E818" s="144">
        <v>0</v>
      </c>
      <c r="F818" s="144">
        <v>0</v>
      </c>
      <c r="G818" s="144">
        <v>0</v>
      </c>
    </row>
    <row r="819" spans="1:7" ht="15.6" x14ac:dyDescent="0.3">
      <c r="A819" s="144" t="s">
        <v>559</v>
      </c>
      <c r="B819" s="149" t="s">
        <v>685</v>
      </c>
      <c r="C819" s="144">
        <v>0</v>
      </c>
      <c r="D819" s="144">
        <v>0</v>
      </c>
      <c r="E819" s="144">
        <v>0</v>
      </c>
      <c r="F819" s="144">
        <v>0</v>
      </c>
      <c r="G819" s="144">
        <v>0</v>
      </c>
    </row>
    <row r="820" spans="1:7" ht="15.6" x14ac:dyDescent="0.3">
      <c r="A820" s="144" t="s">
        <v>561</v>
      </c>
      <c r="B820" s="149" t="s">
        <v>724</v>
      </c>
      <c r="C820" s="144">
        <v>87.03</v>
      </c>
      <c r="D820" s="144">
        <v>0</v>
      </c>
      <c r="E820" s="144">
        <v>87.03</v>
      </c>
      <c r="F820" s="144">
        <v>0</v>
      </c>
      <c r="G820" s="144">
        <v>87.03</v>
      </c>
    </row>
    <row r="821" spans="1:7" ht="15.6" x14ac:dyDescent="0.3">
      <c r="A821" s="144" t="s">
        <v>563</v>
      </c>
      <c r="B821" s="149" t="s">
        <v>725</v>
      </c>
      <c r="C821" s="144">
        <v>0</v>
      </c>
      <c r="D821" s="144">
        <v>0</v>
      </c>
      <c r="E821" s="144">
        <v>0</v>
      </c>
      <c r="F821" s="144">
        <v>0</v>
      </c>
      <c r="G821" s="144">
        <v>0</v>
      </c>
    </row>
    <row r="822" spans="1:7" ht="15.6" x14ac:dyDescent="0.3">
      <c r="A822" s="144" t="s">
        <v>566</v>
      </c>
      <c r="B822" s="149" t="s">
        <v>726</v>
      </c>
      <c r="C822" s="144">
        <v>0</v>
      </c>
      <c r="D822" s="144">
        <v>0</v>
      </c>
      <c r="E822" s="144">
        <v>0</v>
      </c>
      <c r="F822" s="144">
        <v>0</v>
      </c>
      <c r="G822" s="144">
        <v>0</v>
      </c>
    </row>
    <row r="823" spans="1:7" ht="15.6" x14ac:dyDescent="0.3">
      <c r="A823" s="144" t="s">
        <v>566</v>
      </c>
      <c r="B823" s="149" t="s">
        <v>727</v>
      </c>
      <c r="C823" s="144">
        <v>6415276.8700000001</v>
      </c>
      <c r="D823" s="144">
        <v>456994.84999999963</v>
      </c>
      <c r="E823" s="144">
        <v>6872271.7199999997</v>
      </c>
      <c r="F823" s="144">
        <v>0</v>
      </c>
      <c r="G823" s="144">
        <v>6872271.7199999997</v>
      </c>
    </row>
    <row r="824" spans="1:7" ht="15.6" x14ac:dyDescent="0.3">
      <c r="A824" s="144" t="s">
        <v>567</v>
      </c>
      <c r="B824" s="225" t="s">
        <v>587</v>
      </c>
      <c r="C824" s="144">
        <v>0</v>
      </c>
      <c r="D824" s="144">
        <v>0</v>
      </c>
      <c r="E824" s="144">
        <v>0</v>
      </c>
      <c r="F824" s="144">
        <v>0</v>
      </c>
      <c r="G824" s="144">
        <v>0</v>
      </c>
    </row>
    <row r="825" spans="1:7" ht="15.6" x14ac:dyDescent="0.3">
      <c r="A825" s="144" t="s">
        <v>569</v>
      </c>
      <c r="B825" s="225" t="s">
        <v>570</v>
      </c>
      <c r="C825" s="144"/>
      <c r="D825" s="144">
        <v>0</v>
      </c>
      <c r="E825" s="144">
        <v>0</v>
      </c>
      <c r="F825" s="144">
        <v>0</v>
      </c>
      <c r="G825" s="144">
        <v>0</v>
      </c>
    </row>
    <row r="826" spans="1:7" ht="15.6" x14ac:dyDescent="0.3">
      <c r="A826" s="144" t="s">
        <v>571</v>
      </c>
      <c r="B826" s="144"/>
      <c r="C826" s="144"/>
      <c r="D826" s="144">
        <v>0</v>
      </c>
      <c r="E826" s="144">
        <v>0</v>
      </c>
      <c r="F826" s="144">
        <v>0</v>
      </c>
      <c r="G826" s="144">
        <v>0</v>
      </c>
    </row>
    <row r="827" spans="1:7" ht="15.6" x14ac:dyDescent="0.3">
      <c r="A827" s="144" t="s">
        <v>572</v>
      </c>
      <c r="B827" s="144"/>
      <c r="C827" s="144"/>
      <c r="D827" s="144">
        <v>0</v>
      </c>
      <c r="E827" s="144">
        <v>0</v>
      </c>
      <c r="F827" s="144">
        <v>0</v>
      </c>
      <c r="G827" s="144">
        <v>0</v>
      </c>
    </row>
    <row r="828" spans="1:7" ht="15.6" x14ac:dyDescent="0.3">
      <c r="A828" s="144" t="s">
        <v>728</v>
      </c>
      <c r="B828" s="225" t="s">
        <v>729</v>
      </c>
      <c r="C828" s="144"/>
      <c r="D828" s="144">
        <v>0</v>
      </c>
      <c r="E828" s="144">
        <v>0</v>
      </c>
      <c r="F828" s="144">
        <v>0</v>
      </c>
      <c r="G828" s="144">
        <v>0</v>
      </c>
    </row>
    <row r="829" spans="1:7" ht="15.6" x14ac:dyDescent="0.3">
      <c r="A829" s="144" t="s">
        <v>574</v>
      </c>
      <c r="B829" s="144"/>
      <c r="C829" s="144"/>
      <c r="D829" s="144">
        <v>0</v>
      </c>
      <c r="E829" s="144">
        <v>0</v>
      </c>
      <c r="F829" s="144">
        <v>0</v>
      </c>
      <c r="G829" s="144">
        <v>0</v>
      </c>
    </row>
    <row r="830" spans="1:7" ht="15.6" x14ac:dyDescent="0.3">
      <c r="A830" s="144" t="s">
        <v>575</v>
      </c>
      <c r="B830" s="225" t="s">
        <v>576</v>
      </c>
      <c r="C830" s="144"/>
      <c r="D830" s="144">
        <v>0</v>
      </c>
      <c r="E830" s="144">
        <v>0</v>
      </c>
      <c r="F830" s="144">
        <v>0</v>
      </c>
      <c r="G830" s="144">
        <v>0</v>
      </c>
    </row>
    <row r="831" spans="1:7" ht="15.6" x14ac:dyDescent="0.3">
      <c r="A831" s="144"/>
      <c r="B831" s="158"/>
      <c r="C831" s="148" t="s">
        <v>577</v>
      </c>
      <c r="D831" s="148" t="s">
        <v>577</v>
      </c>
      <c r="E831" s="148" t="s">
        <v>577</v>
      </c>
      <c r="F831" s="148" t="s">
        <v>577</v>
      </c>
      <c r="G831" s="148" t="s">
        <v>577</v>
      </c>
    </row>
    <row r="832" spans="1:7" ht="15.6" x14ac:dyDescent="0.3">
      <c r="A832" s="144" t="s">
        <v>578</v>
      </c>
      <c r="B832" s="158"/>
      <c r="C832" s="144">
        <v>6695781.7400000002</v>
      </c>
      <c r="D832" s="144">
        <v>456994.84999999963</v>
      </c>
      <c r="E832" s="144">
        <v>7152776.5899999999</v>
      </c>
      <c r="F832" s="144">
        <v>1777.8799999999999</v>
      </c>
      <c r="G832" s="144">
        <v>7154554.4699999997</v>
      </c>
    </row>
    <row r="833" spans="1:7" ht="15.6" x14ac:dyDescent="0.3">
      <c r="A833" s="144"/>
      <c r="B833" s="144"/>
      <c r="C833" s="148" t="s">
        <v>397</v>
      </c>
      <c r="D833" s="148" t="s">
        <v>397</v>
      </c>
      <c r="E833" s="148" t="s">
        <v>397</v>
      </c>
      <c r="F833" s="148" t="s">
        <v>397</v>
      </c>
      <c r="G833" s="148" t="s">
        <v>397</v>
      </c>
    </row>
    <row r="834" spans="1:7" ht="15.6" x14ac:dyDescent="0.3">
      <c r="A834" s="144"/>
      <c r="B834" s="144"/>
      <c r="C834" s="144"/>
      <c r="D834" s="144"/>
      <c r="E834" s="144"/>
      <c r="F834" s="144"/>
      <c r="G834" s="144"/>
    </row>
    <row r="835" spans="1:7" ht="15.6" x14ac:dyDescent="0.3">
      <c r="A835" s="144"/>
      <c r="B835" s="144"/>
      <c r="C835" s="144"/>
      <c r="D835" s="144"/>
      <c r="E835" s="144"/>
      <c r="F835" s="144"/>
      <c r="G835" s="144"/>
    </row>
    <row r="836" spans="1:7" ht="15.6" x14ac:dyDescent="0.3">
      <c r="A836" s="144"/>
      <c r="B836" s="144"/>
      <c r="C836" s="144"/>
      <c r="D836" s="144"/>
      <c r="E836" s="144"/>
      <c r="F836" s="144"/>
      <c r="G836" s="144"/>
    </row>
    <row r="837" spans="1:7" ht="15.6" x14ac:dyDescent="0.3">
      <c r="A837" s="144"/>
      <c r="B837" s="144"/>
      <c r="C837" s="144"/>
      <c r="D837" s="144"/>
      <c r="E837" s="144"/>
      <c r="F837" s="144"/>
      <c r="G837" s="144"/>
    </row>
    <row r="838" spans="1:7" ht="15.6" x14ac:dyDescent="0.3">
      <c r="A838" s="144"/>
      <c r="B838" s="144"/>
      <c r="C838" s="144"/>
      <c r="D838" s="144"/>
      <c r="E838" s="144"/>
      <c r="F838" s="144"/>
      <c r="G838" s="144"/>
    </row>
    <row r="839" spans="1:7" ht="15.6" x14ac:dyDescent="0.3">
      <c r="A839" s="144"/>
      <c r="B839" s="144"/>
      <c r="C839" s="144"/>
      <c r="D839" s="144"/>
      <c r="E839" s="144"/>
      <c r="F839" s="144"/>
      <c r="G839" s="144"/>
    </row>
    <row r="840" spans="1:7" ht="15.6" x14ac:dyDescent="0.3">
      <c r="A840" s="144"/>
      <c r="B840" s="144"/>
      <c r="C840" s="144"/>
      <c r="D840" s="144"/>
      <c r="E840" s="144"/>
      <c r="F840" s="144"/>
      <c r="G840" s="144"/>
    </row>
    <row r="841" spans="1:7" ht="15.6" x14ac:dyDescent="0.3">
      <c r="A841" s="144"/>
      <c r="B841" s="144"/>
      <c r="C841" s="144"/>
      <c r="D841" s="144"/>
      <c r="E841" s="144"/>
      <c r="F841" s="144"/>
      <c r="G841" s="144"/>
    </row>
    <row r="842" spans="1:7" ht="15.6" x14ac:dyDescent="0.3">
      <c r="A842" s="144"/>
      <c r="B842" s="144"/>
      <c r="C842" s="144"/>
      <c r="D842" s="144"/>
      <c r="E842" s="144"/>
      <c r="F842" s="144"/>
      <c r="G842" s="144"/>
    </row>
    <row r="843" spans="1:7" ht="15.6" x14ac:dyDescent="0.3">
      <c r="A843" s="144"/>
      <c r="B843" s="144"/>
      <c r="C843" s="144"/>
      <c r="D843" s="144"/>
      <c r="E843" s="144"/>
      <c r="F843" s="144"/>
      <c r="G843" s="144"/>
    </row>
    <row r="844" spans="1:7" ht="15.6" x14ac:dyDescent="0.3">
      <c r="A844" s="144"/>
      <c r="B844" s="144"/>
      <c r="C844" s="144" t="s">
        <v>394</v>
      </c>
      <c r="D844" s="144"/>
      <c r="E844" s="144"/>
      <c r="F844" s="144"/>
      <c r="G844" s="144"/>
    </row>
    <row r="845" spans="1:7" ht="15.6" x14ac:dyDescent="0.3">
      <c r="A845" s="144"/>
      <c r="B845" s="144"/>
      <c r="C845" s="144" t="s">
        <v>582</v>
      </c>
      <c r="D845" s="144"/>
      <c r="E845" s="144"/>
      <c r="F845" s="144"/>
      <c r="G845" s="144"/>
    </row>
    <row r="846" spans="1:7" ht="15.6" x14ac:dyDescent="0.3">
      <c r="A846" s="144" t="s">
        <v>598</v>
      </c>
      <c r="B846" s="144"/>
      <c r="C846" s="149" t="s">
        <v>691</v>
      </c>
      <c r="D846" s="144"/>
      <c r="E846" s="144"/>
      <c r="F846" s="144"/>
      <c r="G846" s="144"/>
    </row>
    <row r="847" spans="1:7" ht="15.6" x14ac:dyDescent="0.3">
      <c r="A847" s="148" t="s">
        <v>397</v>
      </c>
      <c r="B847" s="156" t="s">
        <v>397</v>
      </c>
      <c r="C847" s="156" t="s">
        <v>397</v>
      </c>
      <c r="D847" s="156" t="s">
        <v>397</v>
      </c>
      <c r="E847" s="156" t="s">
        <v>397</v>
      </c>
      <c r="F847" s="156" t="s">
        <v>397</v>
      </c>
      <c r="G847" s="156" t="s">
        <v>397</v>
      </c>
    </row>
    <row r="848" spans="1:7" ht="15.6" x14ac:dyDescent="0.3">
      <c r="A848" s="144" t="s">
        <v>398</v>
      </c>
      <c r="B848" s="158"/>
      <c r="C848" s="146" t="s">
        <v>185</v>
      </c>
      <c r="D848" s="146" t="s">
        <v>185</v>
      </c>
      <c r="E848" s="146" t="s">
        <v>399</v>
      </c>
      <c r="F848" s="146" t="s">
        <v>185</v>
      </c>
      <c r="G848" s="146" t="s">
        <v>400</v>
      </c>
    </row>
    <row r="849" spans="1:7" ht="15.6" x14ac:dyDescent="0.3">
      <c r="A849" s="144"/>
      <c r="B849" s="158"/>
      <c r="C849" s="146" t="s">
        <v>401</v>
      </c>
      <c r="D849" s="146" t="s">
        <v>402</v>
      </c>
      <c r="E849" s="146" t="s">
        <v>402</v>
      </c>
      <c r="F849" s="146" t="s">
        <v>403</v>
      </c>
      <c r="G849" s="146" t="s">
        <v>404</v>
      </c>
    </row>
    <row r="850" spans="1:7" ht="15.6" x14ac:dyDescent="0.3">
      <c r="A850" s="144"/>
      <c r="B850" s="158"/>
      <c r="C850" s="146" t="s">
        <v>405</v>
      </c>
      <c r="D850" s="146" t="s">
        <v>406</v>
      </c>
      <c r="E850" s="144"/>
      <c r="F850" s="146" t="s">
        <v>406</v>
      </c>
      <c r="G850" s="146" t="s">
        <v>583</v>
      </c>
    </row>
    <row r="851" spans="1:7" ht="15.6" x14ac:dyDescent="0.3">
      <c r="A851" s="148" t="s">
        <v>397</v>
      </c>
      <c r="B851" s="156" t="s">
        <v>397</v>
      </c>
      <c r="C851" s="156" t="s">
        <v>397</v>
      </c>
      <c r="D851" s="156" t="s">
        <v>397</v>
      </c>
      <c r="E851" s="156" t="s">
        <v>397</v>
      </c>
      <c r="F851" s="156" t="s">
        <v>397</v>
      </c>
      <c r="G851" s="156" t="s">
        <v>397</v>
      </c>
    </row>
    <row r="852" spans="1:7" ht="15.6" x14ac:dyDescent="0.3">
      <c r="A852" s="144" t="s">
        <v>408</v>
      </c>
      <c r="B852" s="224" t="s">
        <v>409</v>
      </c>
      <c r="C852" s="144"/>
      <c r="D852" s="144">
        <v>0</v>
      </c>
      <c r="E852" s="144">
        <v>0</v>
      </c>
      <c r="F852" s="144">
        <v>0</v>
      </c>
      <c r="G852" s="144">
        <v>0</v>
      </c>
    </row>
    <row r="853" spans="1:7" ht="15.6" x14ac:dyDescent="0.3">
      <c r="A853" s="144" t="s">
        <v>410</v>
      </c>
      <c r="B853" s="226" t="s">
        <v>612</v>
      </c>
      <c r="C853" s="144">
        <v>11012.4</v>
      </c>
      <c r="D853" s="144">
        <v>0</v>
      </c>
      <c r="E853" s="144">
        <v>11012.4</v>
      </c>
      <c r="F853" s="144">
        <v>0</v>
      </c>
      <c r="G853" s="144">
        <v>11012.4</v>
      </c>
    </row>
    <row r="854" spans="1:7" ht="15.6" x14ac:dyDescent="0.3">
      <c r="A854" s="144" t="s">
        <v>413</v>
      </c>
      <c r="B854" s="226" t="s">
        <v>613</v>
      </c>
      <c r="C854" s="144">
        <v>0</v>
      </c>
      <c r="D854" s="144">
        <v>0</v>
      </c>
      <c r="E854" s="144">
        <v>0</v>
      </c>
      <c r="F854" s="144">
        <v>0</v>
      </c>
      <c r="G854" s="144">
        <v>0</v>
      </c>
    </row>
    <row r="855" spans="1:7" ht="15.6" x14ac:dyDescent="0.3">
      <c r="A855" s="144" t="s">
        <v>415</v>
      </c>
      <c r="B855" s="226" t="s">
        <v>614</v>
      </c>
      <c r="C855" s="144">
        <v>0</v>
      </c>
      <c r="D855" s="144">
        <v>0</v>
      </c>
      <c r="E855" s="144">
        <v>0</v>
      </c>
      <c r="F855" s="144">
        <v>0</v>
      </c>
      <c r="G855" s="144">
        <v>0</v>
      </c>
    </row>
    <row r="856" spans="1:7" ht="15.6" x14ac:dyDescent="0.3">
      <c r="A856" s="144" t="s">
        <v>417</v>
      </c>
      <c r="B856" s="149" t="s">
        <v>615</v>
      </c>
      <c r="C856" s="144">
        <v>0</v>
      </c>
      <c r="D856" s="144">
        <v>0</v>
      </c>
      <c r="E856" s="144">
        <v>0</v>
      </c>
      <c r="F856" s="144">
        <v>0</v>
      </c>
      <c r="G856" s="144">
        <v>0</v>
      </c>
    </row>
    <row r="857" spans="1:7" ht="15.6" x14ac:dyDescent="0.3">
      <c r="A857" s="144" t="s">
        <v>419</v>
      </c>
      <c r="B857" s="226" t="s">
        <v>616</v>
      </c>
      <c r="C857" s="144">
        <v>0</v>
      </c>
      <c r="D857" s="144">
        <v>0</v>
      </c>
      <c r="E857" s="144">
        <v>0</v>
      </c>
      <c r="F857" s="144">
        <v>0</v>
      </c>
      <c r="G857" s="144">
        <v>0</v>
      </c>
    </row>
    <row r="858" spans="1:7" ht="15.6" x14ac:dyDescent="0.3">
      <c r="A858" s="144" t="s">
        <v>421</v>
      </c>
      <c r="B858" s="149" t="s">
        <v>617</v>
      </c>
      <c r="C858" s="144">
        <v>0</v>
      </c>
      <c r="D858" s="144">
        <v>0</v>
      </c>
      <c r="E858" s="144">
        <v>0</v>
      </c>
      <c r="F858" s="144">
        <v>0</v>
      </c>
      <c r="G858" s="144">
        <v>0</v>
      </c>
    </row>
    <row r="859" spans="1:7" ht="15.6" x14ac:dyDescent="0.3">
      <c r="A859" s="144" t="s">
        <v>423</v>
      </c>
      <c r="B859" s="149" t="s">
        <v>618</v>
      </c>
      <c r="C859" s="144">
        <v>0</v>
      </c>
      <c r="D859" s="144">
        <v>0</v>
      </c>
      <c r="E859" s="144">
        <v>0</v>
      </c>
      <c r="F859" s="144">
        <v>0</v>
      </c>
      <c r="G859" s="144">
        <v>0</v>
      </c>
    </row>
    <row r="860" spans="1:7" ht="15.6" x14ac:dyDescent="0.3">
      <c r="A860" s="144" t="s">
        <v>605</v>
      </c>
      <c r="B860" s="227" t="s">
        <v>619</v>
      </c>
      <c r="C860" s="144">
        <v>0</v>
      </c>
      <c r="D860" s="144">
        <v>0</v>
      </c>
      <c r="E860" s="144">
        <v>0</v>
      </c>
      <c r="F860" s="144">
        <v>0</v>
      </c>
      <c r="G860" s="144">
        <v>0</v>
      </c>
    </row>
    <row r="861" spans="1:7" ht="15.6" x14ac:dyDescent="0.3">
      <c r="A861" s="144" t="s">
        <v>429</v>
      </c>
      <c r="B861" s="226" t="s">
        <v>620</v>
      </c>
      <c r="C861" s="144">
        <v>1766.98</v>
      </c>
      <c r="D861" s="144">
        <v>0</v>
      </c>
      <c r="E861" s="144">
        <v>1766.98</v>
      </c>
      <c r="F861" s="144">
        <v>0</v>
      </c>
      <c r="G861" s="144">
        <v>1766.98</v>
      </c>
    </row>
    <row r="862" spans="1:7" ht="15.6" x14ac:dyDescent="0.3">
      <c r="A862" s="144" t="s">
        <v>432</v>
      </c>
      <c r="B862" s="226" t="s">
        <v>621</v>
      </c>
      <c r="C862" s="144">
        <v>467.9</v>
      </c>
      <c r="D862" s="144">
        <v>0</v>
      </c>
      <c r="E862" s="144">
        <v>467.9</v>
      </c>
      <c r="F862" s="144">
        <v>0</v>
      </c>
      <c r="G862" s="144">
        <v>467.9</v>
      </c>
    </row>
    <row r="863" spans="1:7" ht="15.6" x14ac:dyDescent="0.3">
      <c r="A863" s="144" t="s">
        <v>692</v>
      </c>
      <c r="B863" s="226" t="s">
        <v>622</v>
      </c>
      <c r="C863" s="144">
        <v>32610</v>
      </c>
      <c r="D863" s="144">
        <v>0</v>
      </c>
      <c r="E863" s="144">
        <v>32610</v>
      </c>
      <c r="F863" s="144">
        <v>0</v>
      </c>
      <c r="G863" s="144">
        <v>32610</v>
      </c>
    </row>
    <row r="864" spans="1:7" ht="15.6" x14ac:dyDescent="0.3">
      <c r="A864" s="144" t="s">
        <v>284</v>
      </c>
      <c r="B864" s="149" t="s">
        <v>693</v>
      </c>
      <c r="C864" s="144">
        <v>0</v>
      </c>
      <c r="D864" s="144">
        <v>0</v>
      </c>
      <c r="E864" s="144">
        <v>0</v>
      </c>
      <c r="F864" s="144">
        <v>0</v>
      </c>
      <c r="G864" s="144">
        <v>0</v>
      </c>
    </row>
    <row r="865" spans="1:7" ht="15.6" x14ac:dyDescent="0.3">
      <c r="A865" s="147" t="s">
        <v>436</v>
      </c>
      <c r="B865" s="149" t="s">
        <v>624</v>
      </c>
      <c r="C865" s="144">
        <v>0</v>
      </c>
      <c r="D865" s="144">
        <v>0</v>
      </c>
      <c r="E865" s="144">
        <v>0</v>
      </c>
      <c r="F865" s="144">
        <v>0</v>
      </c>
      <c r="G865" s="144">
        <v>0</v>
      </c>
    </row>
    <row r="866" spans="1:7" ht="15.6" x14ac:dyDescent="0.3">
      <c r="A866" s="147" t="s">
        <v>438</v>
      </c>
      <c r="B866" s="149" t="s">
        <v>694</v>
      </c>
      <c r="C866" s="144">
        <v>0</v>
      </c>
      <c r="D866" s="144">
        <v>0</v>
      </c>
      <c r="E866" s="144">
        <v>0</v>
      </c>
      <c r="F866" s="144">
        <v>0</v>
      </c>
      <c r="G866" s="144">
        <v>0</v>
      </c>
    </row>
    <row r="867" spans="1:7" ht="15.6" x14ac:dyDescent="0.3">
      <c r="A867" s="144" t="s">
        <v>440</v>
      </c>
      <c r="B867" s="149" t="s">
        <v>625</v>
      </c>
      <c r="C867" s="144">
        <v>0</v>
      </c>
      <c r="D867" s="144">
        <v>0</v>
      </c>
      <c r="E867" s="144">
        <v>0</v>
      </c>
      <c r="F867" s="144">
        <v>0</v>
      </c>
      <c r="G867" s="144">
        <v>0</v>
      </c>
    </row>
    <row r="868" spans="1:7" ht="15.6" x14ac:dyDescent="0.3">
      <c r="A868" s="144" t="s">
        <v>442</v>
      </c>
      <c r="B868" s="149" t="s">
        <v>626</v>
      </c>
      <c r="C868" s="144">
        <v>0</v>
      </c>
      <c r="D868" s="144">
        <v>0</v>
      </c>
      <c r="E868" s="144">
        <v>0</v>
      </c>
      <c r="F868" s="144">
        <v>0</v>
      </c>
      <c r="G868" s="144">
        <v>0</v>
      </c>
    </row>
    <row r="869" spans="1:7" ht="15.6" x14ac:dyDescent="0.3">
      <c r="A869" s="144" t="s">
        <v>444</v>
      </c>
      <c r="B869" s="149" t="s">
        <v>695</v>
      </c>
      <c r="C869" s="144">
        <v>44095.32</v>
      </c>
      <c r="D869" s="144">
        <v>0</v>
      </c>
      <c r="E869" s="144">
        <v>44095.32</v>
      </c>
      <c r="F869" s="144">
        <v>0</v>
      </c>
      <c r="G869" s="144">
        <v>44095.32</v>
      </c>
    </row>
    <row r="870" spans="1:7" ht="15.6" x14ac:dyDescent="0.3">
      <c r="A870" s="144" t="s">
        <v>446</v>
      </c>
      <c r="B870" s="149" t="s">
        <v>696</v>
      </c>
      <c r="C870" s="144">
        <v>0</v>
      </c>
      <c r="D870" s="144">
        <v>0</v>
      </c>
      <c r="E870" s="144">
        <v>0</v>
      </c>
      <c r="F870" s="144">
        <v>0</v>
      </c>
      <c r="G870" s="144">
        <v>0</v>
      </c>
    </row>
    <row r="871" spans="1:7" ht="15.6" x14ac:dyDescent="0.3">
      <c r="A871" s="144" t="s">
        <v>448</v>
      </c>
      <c r="B871" s="149" t="s">
        <v>697</v>
      </c>
      <c r="C871" s="144">
        <v>0</v>
      </c>
      <c r="D871" s="144">
        <v>0</v>
      </c>
      <c r="E871" s="144">
        <v>0</v>
      </c>
      <c r="F871" s="144">
        <v>0</v>
      </c>
      <c r="G871" s="144">
        <v>0</v>
      </c>
    </row>
    <row r="872" spans="1:7" ht="15.6" x14ac:dyDescent="0.3">
      <c r="A872" s="144" t="s">
        <v>450</v>
      </c>
      <c r="B872" s="226" t="s">
        <v>698</v>
      </c>
      <c r="C872" s="144">
        <v>0</v>
      </c>
      <c r="D872" s="144">
        <v>0</v>
      </c>
      <c r="E872" s="144">
        <v>0</v>
      </c>
      <c r="F872" s="144">
        <v>0</v>
      </c>
      <c r="G872" s="144">
        <v>0</v>
      </c>
    </row>
    <row r="873" spans="1:7" ht="15.6" x14ac:dyDescent="0.3">
      <c r="A873" s="144" t="s">
        <v>452</v>
      </c>
      <c r="B873" s="226" t="s">
        <v>631</v>
      </c>
      <c r="C873" s="144">
        <v>0</v>
      </c>
      <c r="D873" s="144">
        <v>0</v>
      </c>
      <c r="E873" s="144">
        <v>0</v>
      </c>
      <c r="F873" s="144">
        <v>0</v>
      </c>
      <c r="G873" s="144">
        <v>0</v>
      </c>
    </row>
    <row r="874" spans="1:7" ht="15.6" x14ac:dyDescent="0.3">
      <c r="A874" s="144" t="s">
        <v>454</v>
      </c>
      <c r="B874" s="149" t="s">
        <v>699</v>
      </c>
      <c r="C874" s="144">
        <v>0</v>
      </c>
      <c r="D874" s="144">
        <v>0</v>
      </c>
      <c r="E874" s="144">
        <v>0</v>
      </c>
      <c r="F874" s="144">
        <v>0</v>
      </c>
      <c r="G874" s="144">
        <v>0</v>
      </c>
    </row>
    <row r="875" spans="1:7" ht="15.6" x14ac:dyDescent="0.3">
      <c r="A875" s="144" t="s">
        <v>456</v>
      </c>
      <c r="B875" s="149" t="s">
        <v>633</v>
      </c>
      <c r="C875" s="144">
        <v>0</v>
      </c>
      <c r="D875" s="144">
        <v>0</v>
      </c>
      <c r="E875" s="144">
        <v>0</v>
      </c>
      <c r="F875" s="144">
        <v>0</v>
      </c>
      <c r="G875" s="144">
        <v>0</v>
      </c>
    </row>
    <row r="876" spans="1:7" ht="15.6" x14ac:dyDescent="0.3">
      <c r="A876" s="144" t="s">
        <v>458</v>
      </c>
      <c r="B876" s="226" t="s">
        <v>700</v>
      </c>
      <c r="C876" s="144">
        <v>0</v>
      </c>
      <c r="D876" s="144">
        <v>0</v>
      </c>
      <c r="E876" s="144">
        <v>0</v>
      </c>
      <c r="F876" s="144">
        <v>0</v>
      </c>
      <c r="G876" s="144">
        <v>0</v>
      </c>
    </row>
    <row r="877" spans="1:7" ht="15.6" x14ac:dyDescent="0.3">
      <c r="A877" s="144" t="s">
        <v>460</v>
      </c>
      <c r="B877" s="226" t="s">
        <v>701</v>
      </c>
      <c r="C877" s="144">
        <v>39970.31</v>
      </c>
      <c r="D877" s="144">
        <v>0</v>
      </c>
      <c r="E877" s="144">
        <v>39970.31</v>
      </c>
      <c r="F877" s="144">
        <v>0</v>
      </c>
      <c r="G877" s="144">
        <v>39970.31</v>
      </c>
    </row>
    <row r="878" spans="1:7" ht="15.6" x14ac:dyDescent="0.3">
      <c r="A878" s="144" t="s">
        <v>462</v>
      </c>
      <c r="B878" s="149" t="s">
        <v>463</v>
      </c>
      <c r="C878" s="144">
        <v>0</v>
      </c>
      <c r="D878" s="144">
        <v>0</v>
      </c>
      <c r="E878" s="144">
        <v>0</v>
      </c>
      <c r="F878" s="144">
        <v>0</v>
      </c>
      <c r="G878" s="144">
        <v>0</v>
      </c>
    </row>
    <row r="879" spans="1:7" ht="15.6" x14ac:dyDescent="0.3">
      <c r="A879" s="144" t="s">
        <v>464</v>
      </c>
      <c r="B879" s="226" t="s">
        <v>637</v>
      </c>
      <c r="C879" s="144">
        <v>0</v>
      </c>
      <c r="D879" s="144">
        <v>0</v>
      </c>
      <c r="E879" s="144">
        <v>0</v>
      </c>
      <c r="F879" s="144">
        <v>0</v>
      </c>
      <c r="G879" s="144">
        <v>0</v>
      </c>
    </row>
    <row r="880" spans="1:7" ht="15.6" x14ac:dyDescent="0.3">
      <c r="A880" s="144" t="s">
        <v>466</v>
      </c>
      <c r="B880" s="149" t="s">
        <v>702</v>
      </c>
      <c r="C880" s="144">
        <v>0</v>
      </c>
      <c r="D880" s="144">
        <v>0</v>
      </c>
      <c r="E880" s="144">
        <v>0</v>
      </c>
      <c r="F880" s="144">
        <v>0</v>
      </c>
      <c r="G880" s="144">
        <v>0</v>
      </c>
    </row>
    <row r="881" spans="1:7" ht="15.6" x14ac:dyDescent="0.3">
      <c r="A881" s="144" t="s">
        <v>468</v>
      </c>
      <c r="B881" s="149" t="s">
        <v>703</v>
      </c>
      <c r="C881" s="144">
        <v>0</v>
      </c>
      <c r="D881" s="144">
        <v>0</v>
      </c>
      <c r="E881" s="144">
        <v>0</v>
      </c>
      <c r="F881" s="144">
        <v>0</v>
      </c>
      <c r="G881" s="144">
        <v>0</v>
      </c>
    </row>
    <row r="882" spans="1:7" ht="15.6" x14ac:dyDescent="0.3">
      <c r="A882" s="144" t="s">
        <v>470</v>
      </c>
      <c r="B882" s="149" t="s">
        <v>640</v>
      </c>
      <c r="C882" s="144">
        <v>0</v>
      </c>
      <c r="D882" s="144">
        <v>0</v>
      </c>
      <c r="E882" s="144">
        <v>0</v>
      </c>
      <c r="F882" s="144">
        <v>0</v>
      </c>
      <c r="G882" s="144">
        <v>0</v>
      </c>
    </row>
    <row r="883" spans="1:7" ht="15.6" x14ac:dyDescent="0.3">
      <c r="A883" s="144" t="s">
        <v>472</v>
      </c>
      <c r="B883" s="149" t="s">
        <v>704</v>
      </c>
      <c r="C883" s="144">
        <v>0</v>
      </c>
      <c r="D883" s="144">
        <v>0</v>
      </c>
      <c r="E883" s="144">
        <v>0</v>
      </c>
      <c r="F883" s="144">
        <v>0</v>
      </c>
      <c r="G883" s="144">
        <v>0</v>
      </c>
    </row>
    <row r="884" spans="1:7" ht="15.6" x14ac:dyDescent="0.3">
      <c r="A884" s="144" t="s">
        <v>474</v>
      </c>
      <c r="B884" s="149" t="s">
        <v>475</v>
      </c>
      <c r="C884" s="144">
        <v>0</v>
      </c>
      <c r="D884" s="144">
        <v>0</v>
      </c>
      <c r="E884" s="144">
        <v>0</v>
      </c>
      <c r="F884" s="144">
        <v>0</v>
      </c>
      <c r="G884" s="144">
        <v>0</v>
      </c>
    </row>
    <row r="885" spans="1:7" ht="15.6" x14ac:dyDescent="0.3">
      <c r="A885" s="144" t="s">
        <v>476</v>
      </c>
      <c r="B885" s="149" t="s">
        <v>705</v>
      </c>
      <c r="C885" s="144">
        <v>0</v>
      </c>
      <c r="D885" s="144">
        <v>0</v>
      </c>
      <c r="E885" s="144">
        <v>0</v>
      </c>
      <c r="F885" s="144">
        <v>0</v>
      </c>
      <c r="G885" s="144">
        <v>0</v>
      </c>
    </row>
    <row r="886" spans="1:7" ht="15.6" x14ac:dyDescent="0.3">
      <c r="A886" s="144" t="s">
        <v>478</v>
      </c>
      <c r="B886" s="149" t="s">
        <v>644</v>
      </c>
      <c r="C886" s="144">
        <v>0</v>
      </c>
      <c r="D886" s="144">
        <v>0</v>
      </c>
      <c r="E886" s="144">
        <v>0</v>
      </c>
      <c r="F886" s="144">
        <v>0</v>
      </c>
      <c r="G886" s="144">
        <v>0</v>
      </c>
    </row>
    <row r="887" spans="1:7" ht="15.6" x14ac:dyDescent="0.3">
      <c r="A887" s="144" t="s">
        <v>481</v>
      </c>
      <c r="B887" s="226" t="s">
        <v>706</v>
      </c>
      <c r="C887" s="144">
        <v>85316.66</v>
      </c>
      <c r="D887" s="144">
        <v>0</v>
      </c>
      <c r="E887" s="144">
        <v>85316.66</v>
      </c>
      <c r="F887" s="144">
        <v>0</v>
      </c>
      <c r="G887" s="144">
        <v>85316.66</v>
      </c>
    </row>
    <row r="888" spans="1:7" ht="15.6" x14ac:dyDescent="0.3">
      <c r="A888" s="144" t="s">
        <v>481</v>
      </c>
      <c r="B888" s="226" t="s">
        <v>707</v>
      </c>
      <c r="C888" s="144">
        <v>0</v>
      </c>
      <c r="D888" s="144">
        <v>0</v>
      </c>
      <c r="E888" s="144">
        <v>0</v>
      </c>
      <c r="F888" s="144">
        <v>0</v>
      </c>
      <c r="G888" s="144">
        <v>0</v>
      </c>
    </row>
    <row r="889" spans="1:7" ht="15.6" x14ac:dyDescent="0.3">
      <c r="A889" s="144" t="s">
        <v>485</v>
      </c>
      <c r="B889" s="226" t="s">
        <v>646</v>
      </c>
      <c r="C889" s="144">
        <v>820.74</v>
      </c>
      <c r="D889" s="144">
        <v>0</v>
      </c>
      <c r="E889" s="144">
        <v>820.74</v>
      </c>
      <c r="F889" s="144">
        <v>0</v>
      </c>
      <c r="G889" s="144">
        <v>820.74</v>
      </c>
    </row>
    <row r="890" spans="1:7" ht="15.6" x14ac:dyDescent="0.3">
      <c r="A890" s="144" t="s">
        <v>248</v>
      </c>
      <c r="B890" s="226" t="s">
        <v>647</v>
      </c>
      <c r="C890" s="144">
        <v>74849.98</v>
      </c>
      <c r="D890" s="144">
        <v>0</v>
      </c>
      <c r="E890" s="144">
        <v>74849.98</v>
      </c>
      <c r="F890" s="144">
        <v>0</v>
      </c>
      <c r="G890" s="144">
        <v>74849.98</v>
      </c>
    </row>
    <row r="891" spans="1:7" ht="15.6" x14ac:dyDescent="0.3">
      <c r="A891" s="144" t="s">
        <v>248</v>
      </c>
      <c r="B891" s="226" t="s">
        <v>708</v>
      </c>
      <c r="C891" s="144">
        <v>0</v>
      </c>
      <c r="D891" s="144">
        <v>0</v>
      </c>
      <c r="E891" s="144">
        <v>0</v>
      </c>
      <c r="F891" s="144">
        <v>0</v>
      </c>
      <c r="G891" s="144">
        <v>0</v>
      </c>
    </row>
    <row r="892" spans="1:7" ht="15.6" x14ac:dyDescent="0.3">
      <c r="A892" s="144" t="s">
        <v>489</v>
      </c>
      <c r="B892" s="226" t="s">
        <v>649</v>
      </c>
      <c r="C892" s="144">
        <v>0</v>
      </c>
      <c r="D892" s="144">
        <v>0</v>
      </c>
      <c r="E892" s="144">
        <v>0</v>
      </c>
      <c r="F892" s="144">
        <v>0</v>
      </c>
      <c r="G892" s="144">
        <v>0</v>
      </c>
    </row>
    <row r="893" spans="1:7" ht="15.6" x14ac:dyDescent="0.3">
      <c r="A893" s="144" t="s">
        <v>491</v>
      </c>
      <c r="B893" s="226" t="s">
        <v>650</v>
      </c>
      <c r="C893" s="144">
        <v>0</v>
      </c>
      <c r="D893" s="144">
        <v>0</v>
      </c>
      <c r="E893" s="144">
        <v>0</v>
      </c>
      <c r="F893" s="144">
        <v>0</v>
      </c>
      <c r="G893" s="144">
        <v>0</v>
      </c>
    </row>
    <row r="894" spans="1:7" ht="15.6" x14ac:dyDescent="0.3">
      <c r="A894" s="144" t="s">
        <v>493</v>
      </c>
      <c r="B894" s="226" t="s">
        <v>651</v>
      </c>
      <c r="C894" s="144">
        <v>0</v>
      </c>
      <c r="D894" s="144">
        <v>0</v>
      </c>
      <c r="E894" s="144">
        <v>0</v>
      </c>
      <c r="F894" s="144">
        <v>0</v>
      </c>
      <c r="G894" s="144">
        <v>0</v>
      </c>
    </row>
    <row r="895" spans="1:7" ht="15.6" x14ac:dyDescent="0.3">
      <c r="A895" s="144" t="s">
        <v>495</v>
      </c>
      <c r="B895" s="226" t="s">
        <v>652</v>
      </c>
      <c r="C895" s="144">
        <v>0</v>
      </c>
      <c r="D895" s="144">
        <v>0</v>
      </c>
      <c r="E895" s="144">
        <v>0</v>
      </c>
      <c r="F895" s="144">
        <v>0</v>
      </c>
      <c r="G895" s="144">
        <v>0</v>
      </c>
    </row>
    <row r="896" spans="1:7" ht="15.6" x14ac:dyDescent="0.3">
      <c r="A896" s="144" t="s">
        <v>497</v>
      </c>
      <c r="B896" s="226" t="s">
        <v>498</v>
      </c>
      <c r="C896" s="144">
        <v>9986.39</v>
      </c>
      <c r="D896" s="144">
        <v>0</v>
      </c>
      <c r="E896" s="144">
        <v>9986.39</v>
      </c>
      <c r="F896" s="144">
        <v>0</v>
      </c>
      <c r="G896" s="144">
        <v>9986.39</v>
      </c>
    </row>
    <row r="897" spans="1:7" ht="15.6" x14ac:dyDescent="0.3">
      <c r="A897" s="144" t="s">
        <v>499</v>
      </c>
      <c r="B897" s="226" t="s">
        <v>709</v>
      </c>
      <c r="C897" s="144">
        <v>0</v>
      </c>
      <c r="D897" s="144">
        <v>0</v>
      </c>
      <c r="E897" s="144">
        <v>0</v>
      </c>
      <c r="F897" s="144">
        <v>0</v>
      </c>
      <c r="G897" s="144">
        <v>0</v>
      </c>
    </row>
    <row r="898" spans="1:7" ht="15.6" x14ac:dyDescent="0.3">
      <c r="A898" s="144" t="s">
        <v>501</v>
      </c>
      <c r="B898" s="226" t="s">
        <v>655</v>
      </c>
      <c r="C898" s="144">
        <v>0</v>
      </c>
      <c r="D898" s="144">
        <v>0</v>
      </c>
      <c r="E898" s="144">
        <v>0</v>
      </c>
      <c r="F898" s="144">
        <v>0</v>
      </c>
      <c r="G898" s="144">
        <v>0</v>
      </c>
    </row>
    <row r="899" spans="1:7" ht="15.6" x14ac:dyDescent="0.3">
      <c r="A899" s="144" t="s">
        <v>503</v>
      </c>
      <c r="B899" s="226" t="s">
        <v>710</v>
      </c>
      <c r="C899" s="144">
        <v>35417.97</v>
      </c>
      <c r="D899" s="144">
        <v>0</v>
      </c>
      <c r="E899" s="144">
        <v>35417.97</v>
      </c>
      <c r="F899" s="144">
        <v>0</v>
      </c>
      <c r="G899" s="144">
        <v>35417.97</v>
      </c>
    </row>
    <row r="900" spans="1:7" ht="15.6" x14ac:dyDescent="0.3">
      <c r="A900" s="144" t="s">
        <v>505</v>
      </c>
      <c r="B900" s="226" t="s">
        <v>657</v>
      </c>
      <c r="C900" s="144">
        <v>60</v>
      </c>
      <c r="D900" s="144">
        <v>0</v>
      </c>
      <c r="E900" s="144">
        <v>60</v>
      </c>
      <c r="F900" s="144">
        <v>0</v>
      </c>
      <c r="G900" s="144">
        <v>60</v>
      </c>
    </row>
    <row r="901" spans="1:7" ht="15.6" x14ac:dyDescent="0.3">
      <c r="A901" s="144" t="s">
        <v>507</v>
      </c>
      <c r="B901" s="226" t="s">
        <v>658</v>
      </c>
      <c r="C901" s="144">
        <v>0</v>
      </c>
      <c r="D901" s="144">
        <v>0</v>
      </c>
      <c r="E901" s="144">
        <v>0</v>
      </c>
      <c r="F901" s="144">
        <v>0</v>
      </c>
      <c r="G901" s="144">
        <v>0</v>
      </c>
    </row>
    <row r="902" spans="1:7" ht="15.6" x14ac:dyDescent="0.3">
      <c r="A902" s="144" t="s">
        <v>270</v>
      </c>
      <c r="B902" s="226" t="s">
        <v>659</v>
      </c>
      <c r="C902" s="144">
        <v>0</v>
      </c>
      <c r="D902" s="144">
        <v>0</v>
      </c>
      <c r="E902" s="144">
        <v>0</v>
      </c>
      <c r="F902" s="144">
        <v>0</v>
      </c>
      <c r="G902" s="144">
        <v>0</v>
      </c>
    </row>
    <row r="903" spans="1:7" ht="15.6" x14ac:dyDescent="0.3">
      <c r="A903" s="144" t="s">
        <v>264</v>
      </c>
      <c r="B903" s="226" t="s">
        <v>660</v>
      </c>
      <c r="C903" s="144">
        <v>0</v>
      </c>
      <c r="D903" s="144">
        <v>0</v>
      </c>
      <c r="E903" s="144">
        <v>0</v>
      </c>
      <c r="F903" s="144">
        <v>0</v>
      </c>
      <c r="G903" s="144">
        <v>0</v>
      </c>
    </row>
    <row r="904" spans="1:7" ht="15.6" x14ac:dyDescent="0.3">
      <c r="A904" s="144" t="s">
        <v>276</v>
      </c>
      <c r="B904" s="225" t="s">
        <v>711</v>
      </c>
      <c r="C904" s="144">
        <v>0</v>
      </c>
      <c r="D904" s="144">
        <v>0</v>
      </c>
      <c r="E904" s="144">
        <v>0</v>
      </c>
      <c r="F904" s="144">
        <v>0</v>
      </c>
      <c r="G904" s="144">
        <v>0</v>
      </c>
    </row>
    <row r="905" spans="1:7" ht="15.6" x14ac:dyDescent="0.3">
      <c r="A905" s="144" t="s">
        <v>512</v>
      </c>
      <c r="B905" s="149" t="s">
        <v>712</v>
      </c>
      <c r="C905" s="144">
        <v>0</v>
      </c>
      <c r="D905" s="144">
        <v>0</v>
      </c>
      <c r="E905" s="144">
        <v>0</v>
      </c>
      <c r="F905" s="144">
        <v>0</v>
      </c>
      <c r="G905" s="144">
        <v>0</v>
      </c>
    </row>
    <row r="906" spans="1:7" ht="15.6" x14ac:dyDescent="0.3">
      <c r="A906" s="144" t="s">
        <v>515</v>
      </c>
      <c r="B906" s="225" t="s">
        <v>713</v>
      </c>
      <c r="C906" s="144">
        <v>0</v>
      </c>
      <c r="D906" s="144">
        <v>0</v>
      </c>
      <c r="E906" s="144">
        <v>0</v>
      </c>
      <c r="F906" s="144">
        <v>0</v>
      </c>
      <c r="G906" s="144">
        <v>0</v>
      </c>
    </row>
    <row r="907" spans="1:7" ht="15.6" x14ac:dyDescent="0.3">
      <c r="A907" s="147" t="s">
        <v>274</v>
      </c>
      <c r="B907" s="149" t="s">
        <v>714</v>
      </c>
      <c r="C907" s="144">
        <v>0</v>
      </c>
      <c r="D907" s="144">
        <v>0</v>
      </c>
      <c r="E907" s="144">
        <v>0</v>
      </c>
      <c r="F907" s="144">
        <v>0</v>
      </c>
      <c r="G907" s="144">
        <v>0</v>
      </c>
    </row>
    <row r="908" spans="1:7" ht="15.6" x14ac:dyDescent="0.3">
      <c r="A908" s="144" t="s">
        <v>518</v>
      </c>
      <c r="B908" s="149" t="s">
        <v>715</v>
      </c>
      <c r="C908" s="144">
        <v>0</v>
      </c>
      <c r="D908" s="144">
        <v>0</v>
      </c>
      <c r="E908" s="144">
        <v>0</v>
      </c>
      <c r="F908" s="144">
        <v>0</v>
      </c>
      <c r="G908" s="144">
        <v>0</v>
      </c>
    </row>
    <row r="909" spans="1:7" ht="15.6" x14ac:dyDescent="0.3">
      <c r="A909" s="144" t="s">
        <v>520</v>
      </c>
      <c r="B909" s="226" t="s">
        <v>716</v>
      </c>
      <c r="C909" s="144">
        <v>0</v>
      </c>
      <c r="D909" s="144">
        <v>0</v>
      </c>
      <c r="E909" s="144">
        <v>0</v>
      </c>
      <c r="F909" s="144">
        <v>0</v>
      </c>
      <c r="G909" s="144">
        <v>0</v>
      </c>
    </row>
    <row r="910" spans="1:7" ht="15.6" x14ac:dyDescent="0.3">
      <c r="A910" s="144" t="s">
        <v>522</v>
      </c>
      <c r="B910" s="226" t="s">
        <v>717</v>
      </c>
      <c r="C910" s="144">
        <v>0</v>
      </c>
      <c r="D910" s="144">
        <v>0</v>
      </c>
      <c r="E910" s="144">
        <v>0</v>
      </c>
      <c r="F910" s="144">
        <v>0</v>
      </c>
      <c r="G910" s="144">
        <v>0</v>
      </c>
    </row>
    <row r="911" spans="1:7" ht="15.6" x14ac:dyDescent="0.3">
      <c r="A911" s="144" t="s">
        <v>524</v>
      </c>
      <c r="B911" s="226" t="s">
        <v>668</v>
      </c>
      <c r="C911" s="144">
        <v>0</v>
      </c>
      <c r="D911" s="144">
        <v>0</v>
      </c>
      <c r="E911" s="144">
        <v>0</v>
      </c>
      <c r="F911" s="144">
        <v>4688.49</v>
      </c>
      <c r="G911" s="144">
        <v>4688.49</v>
      </c>
    </row>
    <row r="912" spans="1:7" ht="15.6" x14ac:dyDescent="0.3">
      <c r="A912" s="144" t="s">
        <v>526</v>
      </c>
      <c r="B912" s="224" t="s">
        <v>669</v>
      </c>
      <c r="C912" s="144">
        <v>0</v>
      </c>
      <c r="D912" s="144">
        <v>0</v>
      </c>
      <c r="E912" s="144">
        <v>0</v>
      </c>
      <c r="F912" s="144">
        <v>0</v>
      </c>
      <c r="G912" s="144">
        <v>0</v>
      </c>
    </row>
    <row r="913" spans="1:7" ht="15.6" x14ac:dyDescent="0.3">
      <c r="A913" s="144" t="s">
        <v>528</v>
      </c>
      <c r="B913" s="224" t="s">
        <v>670</v>
      </c>
      <c r="C913" s="144">
        <v>0</v>
      </c>
      <c r="D913" s="144">
        <v>0</v>
      </c>
      <c r="E913" s="144">
        <v>0</v>
      </c>
      <c r="F913" s="144">
        <v>0</v>
      </c>
      <c r="G913" s="144">
        <v>0</v>
      </c>
    </row>
    <row r="914" spans="1:7" ht="15.6" x14ac:dyDescent="0.3">
      <c r="A914" s="144" t="s">
        <v>530</v>
      </c>
      <c r="B914" s="226" t="s">
        <v>718</v>
      </c>
      <c r="C914" s="144">
        <v>0</v>
      </c>
      <c r="D914" s="144">
        <v>0</v>
      </c>
      <c r="E914" s="144">
        <v>0</v>
      </c>
      <c r="F914" s="144">
        <v>0</v>
      </c>
      <c r="G914" s="144">
        <v>0</v>
      </c>
    </row>
    <row r="915" spans="1:7" ht="15.6" x14ac:dyDescent="0.3">
      <c r="A915" s="144" t="s">
        <v>672</v>
      </c>
      <c r="B915" s="226">
        <v>6825</v>
      </c>
      <c r="C915" s="144">
        <v>0</v>
      </c>
      <c r="D915" s="144">
        <v>0</v>
      </c>
      <c r="E915" s="144">
        <v>0</v>
      </c>
      <c r="F915" s="144">
        <v>0</v>
      </c>
      <c r="G915" s="144">
        <v>0</v>
      </c>
    </row>
    <row r="916" spans="1:7" ht="15.6" x14ac:dyDescent="0.3">
      <c r="A916" s="144" t="s">
        <v>535</v>
      </c>
      <c r="B916" s="226" t="s">
        <v>673</v>
      </c>
      <c r="C916" s="144">
        <v>60.1</v>
      </c>
      <c r="D916" s="144">
        <v>0</v>
      </c>
      <c r="E916" s="144">
        <v>60.1</v>
      </c>
      <c r="F916" s="144">
        <v>0</v>
      </c>
      <c r="G916" s="144">
        <v>60.1</v>
      </c>
    </row>
    <row r="917" spans="1:7" ht="15.6" x14ac:dyDescent="0.3">
      <c r="A917" s="144" t="s">
        <v>347</v>
      </c>
      <c r="B917" s="226" t="s">
        <v>674</v>
      </c>
      <c r="C917" s="144">
        <v>0</v>
      </c>
      <c r="D917" s="144">
        <v>0</v>
      </c>
      <c r="E917" s="144">
        <v>0</v>
      </c>
      <c r="F917" s="144">
        <v>0</v>
      </c>
      <c r="G917" s="144">
        <v>0</v>
      </c>
    </row>
    <row r="918" spans="1:7" ht="15.6" x14ac:dyDescent="0.3">
      <c r="A918" s="144" t="s">
        <v>538</v>
      </c>
      <c r="B918" s="226" t="s">
        <v>675</v>
      </c>
      <c r="C918" s="144">
        <v>1595.27</v>
      </c>
      <c r="D918" s="144">
        <v>0</v>
      </c>
      <c r="E918" s="144">
        <v>1595.27</v>
      </c>
      <c r="F918" s="144">
        <v>0</v>
      </c>
      <c r="G918" s="144">
        <v>1595.27</v>
      </c>
    </row>
    <row r="919" spans="1:7" ht="15.6" x14ac:dyDescent="0.3">
      <c r="A919" s="144" t="s">
        <v>538</v>
      </c>
      <c r="B919" s="226" t="s">
        <v>719</v>
      </c>
      <c r="C919" s="144">
        <v>0</v>
      </c>
      <c r="D919" s="144">
        <v>0</v>
      </c>
      <c r="E919" s="144">
        <v>0</v>
      </c>
      <c r="F919" s="144">
        <v>0</v>
      </c>
      <c r="G919" s="144">
        <v>0</v>
      </c>
    </row>
    <row r="920" spans="1:7" ht="15.6" x14ac:dyDescent="0.3">
      <c r="A920" s="144" t="s">
        <v>541</v>
      </c>
      <c r="B920" s="149" t="s">
        <v>677</v>
      </c>
      <c r="C920" s="144">
        <v>31.97</v>
      </c>
      <c r="D920" s="144">
        <v>0</v>
      </c>
      <c r="E920" s="144">
        <v>31.97</v>
      </c>
      <c r="F920" s="144">
        <v>0</v>
      </c>
      <c r="G920" s="144">
        <v>31.97</v>
      </c>
    </row>
    <row r="921" spans="1:7" ht="15.6" x14ac:dyDescent="0.3">
      <c r="A921" s="144" t="s">
        <v>541</v>
      </c>
      <c r="B921" s="149" t="s">
        <v>720</v>
      </c>
      <c r="C921" s="144">
        <v>0</v>
      </c>
      <c r="D921" s="144">
        <v>0</v>
      </c>
      <c r="E921" s="144">
        <v>0</v>
      </c>
      <c r="F921" s="144">
        <v>0</v>
      </c>
      <c r="G921" s="144">
        <v>0</v>
      </c>
    </row>
    <row r="922" spans="1:7" ht="15.6" x14ac:dyDescent="0.3">
      <c r="A922" s="144" t="s">
        <v>544</v>
      </c>
      <c r="B922" s="224" t="s">
        <v>721</v>
      </c>
      <c r="C922" s="144">
        <v>0</v>
      </c>
      <c r="D922" s="144">
        <v>0</v>
      </c>
      <c r="E922" s="144">
        <v>0</v>
      </c>
      <c r="F922" s="144">
        <v>0</v>
      </c>
      <c r="G922" s="144">
        <v>0</v>
      </c>
    </row>
    <row r="923" spans="1:7" ht="15.6" x14ac:dyDescent="0.3">
      <c r="A923" s="144" t="s">
        <v>548</v>
      </c>
      <c r="B923" s="226" t="s">
        <v>722</v>
      </c>
      <c r="C923" s="144">
        <v>0</v>
      </c>
      <c r="D923" s="144">
        <v>0</v>
      </c>
      <c r="E923" s="144">
        <v>0</v>
      </c>
      <c r="F923" s="144">
        <v>0</v>
      </c>
      <c r="G923" s="144">
        <v>0</v>
      </c>
    </row>
    <row r="924" spans="1:7" ht="15.6" x14ac:dyDescent="0.3">
      <c r="A924" s="144" t="s">
        <v>553</v>
      </c>
      <c r="B924" s="226" t="s">
        <v>682</v>
      </c>
      <c r="C924" s="144">
        <v>0</v>
      </c>
      <c r="D924" s="144">
        <v>0</v>
      </c>
      <c r="E924" s="144">
        <v>0</v>
      </c>
      <c r="F924" s="144">
        <v>0</v>
      </c>
      <c r="G924" s="144">
        <v>0</v>
      </c>
    </row>
    <row r="925" spans="1:7" ht="15.6" x14ac:dyDescent="0.3">
      <c r="A925" s="144" t="s">
        <v>555</v>
      </c>
      <c r="B925" s="149" t="s">
        <v>723</v>
      </c>
      <c r="C925" s="144">
        <v>0</v>
      </c>
      <c r="D925" s="144">
        <v>0</v>
      </c>
      <c r="E925" s="144">
        <v>0</v>
      </c>
      <c r="F925" s="144">
        <v>0</v>
      </c>
      <c r="G925" s="144">
        <v>0</v>
      </c>
    </row>
    <row r="926" spans="1:7" ht="15.6" x14ac:dyDescent="0.3">
      <c r="A926" s="144" t="s">
        <v>557</v>
      </c>
      <c r="B926" s="149" t="s">
        <v>684</v>
      </c>
      <c r="C926" s="144">
        <v>0</v>
      </c>
      <c r="D926" s="144">
        <v>0</v>
      </c>
      <c r="E926" s="144">
        <v>0</v>
      </c>
      <c r="F926" s="144">
        <v>0</v>
      </c>
      <c r="G926" s="144">
        <v>0</v>
      </c>
    </row>
    <row r="927" spans="1:7" ht="15.6" x14ac:dyDescent="0.3">
      <c r="A927" s="144" t="s">
        <v>559</v>
      </c>
      <c r="B927" s="149" t="s">
        <v>685</v>
      </c>
      <c r="C927" s="144">
        <v>0</v>
      </c>
      <c r="D927" s="144">
        <v>0</v>
      </c>
      <c r="E927" s="144">
        <v>0</v>
      </c>
      <c r="F927" s="144">
        <v>0</v>
      </c>
      <c r="G927" s="144">
        <v>0</v>
      </c>
    </row>
    <row r="928" spans="1:7" ht="15.6" x14ac:dyDescent="0.3">
      <c r="A928" s="144" t="s">
        <v>561</v>
      </c>
      <c r="B928" s="149" t="s">
        <v>724</v>
      </c>
      <c r="C928" s="144">
        <v>117.3</v>
      </c>
      <c r="D928" s="144">
        <v>0</v>
      </c>
      <c r="E928" s="144">
        <v>117.3</v>
      </c>
      <c r="F928" s="144">
        <v>0</v>
      </c>
      <c r="G928" s="144">
        <v>117.3</v>
      </c>
    </row>
    <row r="929" spans="1:7" ht="15.6" x14ac:dyDescent="0.3">
      <c r="A929" s="144" t="s">
        <v>563</v>
      </c>
      <c r="B929" s="149" t="s">
        <v>725</v>
      </c>
      <c r="C929" s="144">
        <v>0</v>
      </c>
      <c r="D929" s="144">
        <v>0</v>
      </c>
      <c r="E929" s="144">
        <v>0</v>
      </c>
      <c r="F929" s="144">
        <v>0</v>
      </c>
      <c r="G929" s="144">
        <v>0</v>
      </c>
    </row>
    <row r="930" spans="1:7" ht="15.6" x14ac:dyDescent="0.3">
      <c r="A930" s="144" t="s">
        <v>566</v>
      </c>
      <c r="B930" s="149" t="s">
        <v>726</v>
      </c>
      <c r="C930" s="144">
        <v>0</v>
      </c>
      <c r="D930" s="144">
        <v>0</v>
      </c>
      <c r="E930" s="144">
        <v>0</v>
      </c>
      <c r="F930" s="144">
        <v>0</v>
      </c>
      <c r="G930" s="144">
        <v>0</v>
      </c>
    </row>
    <row r="931" spans="1:7" ht="15.6" x14ac:dyDescent="0.3">
      <c r="A931" s="144" t="s">
        <v>566</v>
      </c>
      <c r="B931" s="149" t="s">
        <v>727</v>
      </c>
      <c r="C931" s="144">
        <v>6268983.2000000002</v>
      </c>
      <c r="D931" s="144">
        <v>146293.66999999993</v>
      </c>
      <c r="E931" s="144">
        <v>6415276.8700000001</v>
      </c>
      <c r="F931" s="144">
        <v>0</v>
      </c>
      <c r="G931" s="144">
        <v>6415276.8700000001</v>
      </c>
    </row>
    <row r="932" spans="1:7" ht="15.6" x14ac:dyDescent="0.3">
      <c r="A932" s="144" t="s">
        <v>567</v>
      </c>
      <c r="B932" s="225" t="s">
        <v>587</v>
      </c>
      <c r="C932" s="144">
        <v>0</v>
      </c>
      <c r="D932" s="144">
        <v>0</v>
      </c>
      <c r="E932" s="144">
        <v>0</v>
      </c>
      <c r="F932" s="144">
        <v>0</v>
      </c>
      <c r="G932" s="144">
        <v>0</v>
      </c>
    </row>
    <row r="933" spans="1:7" ht="15.6" x14ac:dyDescent="0.3">
      <c r="A933" s="144" t="s">
        <v>569</v>
      </c>
      <c r="B933" s="225" t="s">
        <v>570</v>
      </c>
      <c r="C933" s="144"/>
      <c r="D933" s="144">
        <v>0</v>
      </c>
      <c r="E933" s="144">
        <v>0</v>
      </c>
      <c r="F933" s="144">
        <v>0</v>
      </c>
      <c r="G933" s="144">
        <v>0</v>
      </c>
    </row>
    <row r="934" spans="1:7" ht="15.6" x14ac:dyDescent="0.3">
      <c r="A934" s="144" t="s">
        <v>690</v>
      </c>
      <c r="B934" s="144"/>
      <c r="C934" s="144"/>
      <c r="D934" s="144">
        <v>0</v>
      </c>
      <c r="E934" s="144">
        <v>0</v>
      </c>
      <c r="F934" s="144">
        <v>0</v>
      </c>
      <c r="G934" s="144">
        <v>0</v>
      </c>
    </row>
    <row r="935" spans="1:7" ht="15.6" x14ac:dyDescent="0.3">
      <c r="A935" s="144" t="s">
        <v>572</v>
      </c>
      <c r="B935" s="144"/>
      <c r="C935" s="144"/>
      <c r="D935" s="144">
        <v>0</v>
      </c>
      <c r="E935" s="144">
        <v>0</v>
      </c>
      <c r="F935" s="144">
        <v>0</v>
      </c>
      <c r="G935" s="144">
        <v>0</v>
      </c>
    </row>
    <row r="936" spans="1:7" ht="15.6" x14ac:dyDescent="0.3">
      <c r="A936" s="144" t="s">
        <v>728</v>
      </c>
      <c r="B936" s="225"/>
      <c r="C936" s="144"/>
      <c r="D936" s="144">
        <v>0</v>
      </c>
      <c r="E936" s="144">
        <v>0</v>
      </c>
      <c r="F936" s="144">
        <v>0</v>
      </c>
      <c r="G936" s="144">
        <v>0</v>
      </c>
    </row>
    <row r="937" spans="1:7" ht="15.6" x14ac:dyDescent="0.3">
      <c r="A937" s="144" t="s">
        <v>574</v>
      </c>
      <c r="B937" s="144"/>
      <c r="C937" s="144"/>
      <c r="D937" s="144">
        <v>0</v>
      </c>
      <c r="E937" s="144">
        <v>0</v>
      </c>
      <c r="F937" s="144">
        <v>0</v>
      </c>
      <c r="G937" s="144">
        <v>0</v>
      </c>
    </row>
    <row r="938" spans="1:7" ht="15.6" x14ac:dyDescent="0.3">
      <c r="A938" s="144" t="s">
        <v>575</v>
      </c>
      <c r="B938" s="144"/>
      <c r="C938" s="144"/>
      <c r="D938" s="144">
        <v>0</v>
      </c>
      <c r="E938" s="144">
        <v>0</v>
      </c>
      <c r="F938" s="144">
        <v>0</v>
      </c>
      <c r="G938" s="144">
        <v>0</v>
      </c>
    </row>
    <row r="939" spans="1:7" ht="15.6" x14ac:dyDescent="0.3">
      <c r="A939" s="144"/>
      <c r="B939" s="144"/>
      <c r="C939" s="148" t="s">
        <v>577</v>
      </c>
      <c r="D939" s="148" t="s">
        <v>577</v>
      </c>
      <c r="E939" s="148" t="s">
        <v>577</v>
      </c>
      <c r="F939" s="148" t="s">
        <v>577</v>
      </c>
      <c r="G939" s="148" t="s">
        <v>577</v>
      </c>
    </row>
    <row r="940" spans="1:7" ht="15.6" x14ac:dyDescent="0.3">
      <c r="A940" s="144" t="s">
        <v>578</v>
      </c>
      <c r="B940" s="158"/>
      <c r="C940" s="144">
        <v>6607162.4900000002</v>
      </c>
      <c r="D940" s="144">
        <v>146293.66999999993</v>
      </c>
      <c r="E940" s="144">
        <v>6753456.1600000001</v>
      </c>
      <c r="F940" s="144">
        <v>4688.49</v>
      </c>
      <c r="G940" s="144">
        <v>6758144.6500000004</v>
      </c>
    </row>
    <row r="941" spans="1:7" ht="15.6" x14ac:dyDescent="0.3">
      <c r="A941" s="144"/>
      <c r="B941" s="158"/>
      <c r="C941" s="148" t="s">
        <v>397</v>
      </c>
      <c r="D941" s="148" t="s">
        <v>397</v>
      </c>
      <c r="E941" s="148" t="s">
        <v>397</v>
      </c>
      <c r="F941" s="148" t="s">
        <v>397</v>
      </c>
      <c r="G941" s="148" t="s">
        <v>397</v>
      </c>
    </row>
    <row r="944" spans="1:7" ht="15.6" x14ac:dyDescent="0.3">
      <c r="A944" s="144"/>
      <c r="B944" s="144"/>
      <c r="C944" s="144" t="s">
        <v>394</v>
      </c>
      <c r="D944" s="144"/>
      <c r="E944" s="144"/>
      <c r="F944" s="144"/>
      <c r="G944" s="144"/>
    </row>
    <row r="945" spans="1:7" ht="15.6" x14ac:dyDescent="0.3">
      <c r="A945" s="144"/>
      <c r="B945" s="144"/>
      <c r="C945" s="144" t="s">
        <v>395</v>
      </c>
      <c r="D945" s="144"/>
      <c r="E945" s="144"/>
      <c r="F945" s="144"/>
      <c r="G945" s="144"/>
    </row>
    <row r="946" spans="1:7" ht="15.6" x14ac:dyDescent="0.3">
      <c r="A946" s="144" t="s">
        <v>599</v>
      </c>
      <c r="B946" s="144"/>
      <c r="C946" s="149" t="s">
        <v>691</v>
      </c>
      <c r="D946" s="144"/>
      <c r="E946" s="144"/>
      <c r="F946" s="144"/>
      <c r="G946" s="144"/>
    </row>
    <row r="947" spans="1:7" ht="15.6" x14ac:dyDescent="0.3">
      <c r="A947" s="148" t="s">
        <v>397</v>
      </c>
      <c r="B947" s="156" t="s">
        <v>397</v>
      </c>
      <c r="C947" s="156" t="s">
        <v>397</v>
      </c>
      <c r="D947" s="156" t="s">
        <v>397</v>
      </c>
      <c r="E947" s="156" t="s">
        <v>397</v>
      </c>
      <c r="F947" s="156" t="s">
        <v>397</v>
      </c>
      <c r="G947" s="156" t="s">
        <v>397</v>
      </c>
    </row>
    <row r="948" spans="1:7" ht="15.6" x14ac:dyDescent="0.3">
      <c r="A948" s="144" t="s">
        <v>398</v>
      </c>
      <c r="B948" s="158"/>
      <c r="C948" s="146" t="s">
        <v>185</v>
      </c>
      <c r="D948" s="146" t="s">
        <v>185</v>
      </c>
      <c r="E948" s="146" t="s">
        <v>399</v>
      </c>
      <c r="F948" s="146" t="s">
        <v>185</v>
      </c>
      <c r="G948" s="146" t="s">
        <v>400</v>
      </c>
    </row>
    <row r="949" spans="1:7" ht="15.6" x14ac:dyDescent="0.3">
      <c r="A949" s="144"/>
      <c r="B949" s="158"/>
      <c r="C949" s="146" t="s">
        <v>401</v>
      </c>
      <c r="D949" s="146" t="s">
        <v>402</v>
      </c>
      <c r="E949" s="146" t="s">
        <v>402</v>
      </c>
      <c r="F949" s="146" t="s">
        <v>403</v>
      </c>
      <c r="G949" s="146" t="s">
        <v>404</v>
      </c>
    </row>
    <row r="950" spans="1:7" ht="15.6" x14ac:dyDescent="0.3">
      <c r="A950" s="144"/>
      <c r="B950" s="158"/>
      <c r="C950" s="146" t="s">
        <v>405</v>
      </c>
      <c r="D950" s="146" t="s">
        <v>406</v>
      </c>
      <c r="E950" s="144"/>
      <c r="F950" s="146" t="s">
        <v>406</v>
      </c>
      <c r="G950" s="146" t="s">
        <v>407</v>
      </c>
    </row>
    <row r="951" spans="1:7" ht="15.6" x14ac:dyDescent="0.3">
      <c r="A951" s="148" t="s">
        <v>397</v>
      </c>
      <c r="B951" s="156" t="s">
        <v>397</v>
      </c>
      <c r="C951" s="156" t="s">
        <v>397</v>
      </c>
      <c r="D951" s="156" t="s">
        <v>397</v>
      </c>
      <c r="E951" s="156" t="s">
        <v>397</v>
      </c>
      <c r="F951" s="156" t="s">
        <v>397</v>
      </c>
      <c r="G951" s="156" t="s">
        <v>397</v>
      </c>
    </row>
    <row r="952" spans="1:7" ht="15.6" x14ac:dyDescent="0.3">
      <c r="A952" s="144" t="s">
        <v>408</v>
      </c>
      <c r="B952" s="224" t="s">
        <v>409</v>
      </c>
      <c r="C952" s="144">
        <v>0</v>
      </c>
      <c r="D952" s="144">
        <v>0</v>
      </c>
      <c r="E952" s="144">
        <v>0</v>
      </c>
      <c r="F952" s="144">
        <v>0</v>
      </c>
      <c r="G952" s="144">
        <v>0</v>
      </c>
    </row>
    <row r="953" spans="1:7" ht="15.6" x14ac:dyDescent="0.3">
      <c r="A953" s="144" t="s">
        <v>410</v>
      </c>
      <c r="B953" s="226" t="s">
        <v>612</v>
      </c>
      <c r="C953" s="144">
        <v>0</v>
      </c>
      <c r="D953" s="144">
        <v>0</v>
      </c>
      <c r="E953" s="144">
        <v>0</v>
      </c>
      <c r="F953" s="144">
        <v>0</v>
      </c>
      <c r="G953" s="144">
        <v>0</v>
      </c>
    </row>
    <row r="954" spans="1:7" ht="15.6" x14ac:dyDescent="0.3">
      <c r="A954" s="144" t="s">
        <v>413</v>
      </c>
      <c r="B954" s="226" t="s">
        <v>613</v>
      </c>
      <c r="C954" s="144">
        <v>0</v>
      </c>
      <c r="D954" s="144">
        <v>0</v>
      </c>
      <c r="E954" s="144">
        <v>0</v>
      </c>
      <c r="F954" s="144">
        <v>0</v>
      </c>
      <c r="G954" s="144">
        <v>0</v>
      </c>
    </row>
    <row r="955" spans="1:7" ht="15.6" x14ac:dyDescent="0.3">
      <c r="A955" s="144" t="s">
        <v>415</v>
      </c>
      <c r="B955" s="226" t="s">
        <v>614</v>
      </c>
      <c r="C955" s="144">
        <v>0</v>
      </c>
      <c r="D955" s="144">
        <v>0</v>
      </c>
      <c r="E955" s="144">
        <v>0</v>
      </c>
      <c r="F955" s="144">
        <v>0</v>
      </c>
      <c r="G955" s="144">
        <v>0</v>
      </c>
    </row>
    <row r="956" spans="1:7" ht="15.6" x14ac:dyDescent="0.3">
      <c r="A956" s="144" t="s">
        <v>417</v>
      </c>
      <c r="B956" s="149" t="s">
        <v>615</v>
      </c>
      <c r="C956" s="144">
        <v>0</v>
      </c>
      <c r="D956" s="144">
        <v>0</v>
      </c>
      <c r="E956" s="144">
        <v>0</v>
      </c>
      <c r="F956" s="144">
        <v>0</v>
      </c>
      <c r="G956" s="144">
        <v>0</v>
      </c>
    </row>
    <row r="957" spans="1:7" ht="15.6" x14ac:dyDescent="0.3">
      <c r="A957" s="144" t="s">
        <v>419</v>
      </c>
      <c r="B957" s="226" t="s">
        <v>616</v>
      </c>
      <c r="C957" s="144">
        <v>0</v>
      </c>
      <c r="D957" s="144">
        <v>0</v>
      </c>
      <c r="E957" s="144">
        <v>0</v>
      </c>
      <c r="F957" s="144">
        <v>0</v>
      </c>
      <c r="G957" s="144">
        <v>0</v>
      </c>
    </row>
    <row r="958" spans="1:7" ht="15.6" x14ac:dyDescent="0.3">
      <c r="A958" s="144" t="s">
        <v>421</v>
      </c>
      <c r="B958" s="149" t="s">
        <v>617</v>
      </c>
      <c r="C958" s="144">
        <v>0</v>
      </c>
      <c r="D958" s="144">
        <v>0</v>
      </c>
      <c r="E958" s="144">
        <v>0</v>
      </c>
      <c r="F958" s="144">
        <v>0</v>
      </c>
      <c r="G958" s="144">
        <v>0</v>
      </c>
    </row>
    <row r="959" spans="1:7" ht="15.6" x14ac:dyDescent="0.3">
      <c r="A959" s="144" t="s">
        <v>423</v>
      </c>
      <c r="B959" s="149" t="s">
        <v>618</v>
      </c>
      <c r="C959" s="144">
        <v>0</v>
      </c>
      <c r="D959" s="144">
        <v>0</v>
      </c>
      <c r="E959" s="144">
        <v>0</v>
      </c>
      <c r="F959" s="144">
        <v>0</v>
      </c>
      <c r="G959" s="144">
        <v>0</v>
      </c>
    </row>
    <row r="960" spans="1:7" ht="15.6" x14ac:dyDescent="0.3">
      <c r="A960" s="144" t="s">
        <v>605</v>
      </c>
      <c r="B960" s="227" t="s">
        <v>619</v>
      </c>
      <c r="C960" s="144">
        <v>0</v>
      </c>
      <c r="D960" s="144">
        <v>0</v>
      </c>
      <c r="E960" s="144">
        <v>0</v>
      </c>
      <c r="F960" s="144">
        <v>0</v>
      </c>
      <c r="G960" s="144">
        <v>0</v>
      </c>
    </row>
    <row r="961" spans="1:7" ht="15.6" x14ac:dyDescent="0.3">
      <c r="A961" s="144" t="s">
        <v>429</v>
      </c>
      <c r="B961" s="226" t="s">
        <v>620</v>
      </c>
      <c r="C961" s="144">
        <v>8791.64</v>
      </c>
      <c r="D961" s="144">
        <v>0</v>
      </c>
      <c r="E961" s="144">
        <v>8791.64</v>
      </c>
      <c r="F961" s="144">
        <v>0</v>
      </c>
      <c r="G961" s="144">
        <v>8791.64</v>
      </c>
    </row>
    <row r="962" spans="1:7" ht="15.6" x14ac:dyDescent="0.3">
      <c r="A962" s="144" t="s">
        <v>432</v>
      </c>
      <c r="B962" s="226" t="s">
        <v>621</v>
      </c>
      <c r="C962" s="144">
        <v>0</v>
      </c>
      <c r="D962" s="144">
        <v>0</v>
      </c>
      <c r="E962" s="144">
        <v>0</v>
      </c>
      <c r="F962" s="144">
        <v>0</v>
      </c>
      <c r="G962" s="144">
        <v>0</v>
      </c>
    </row>
    <row r="963" spans="1:7" ht="15.6" x14ac:dyDescent="0.3">
      <c r="A963" s="144" t="s">
        <v>692</v>
      </c>
      <c r="B963" s="226" t="s">
        <v>622</v>
      </c>
      <c r="C963" s="144">
        <v>38270</v>
      </c>
      <c r="D963" s="144">
        <v>0</v>
      </c>
      <c r="E963" s="144">
        <v>38270</v>
      </c>
      <c r="F963" s="144">
        <v>0</v>
      </c>
      <c r="G963" s="144">
        <v>38270</v>
      </c>
    </row>
    <row r="964" spans="1:7" ht="15.6" x14ac:dyDescent="0.3">
      <c r="A964" s="144" t="s">
        <v>284</v>
      </c>
      <c r="B964" s="149" t="s">
        <v>693</v>
      </c>
      <c r="C964" s="144">
        <v>0</v>
      </c>
      <c r="D964" s="144">
        <v>0</v>
      </c>
      <c r="E964" s="144">
        <v>0</v>
      </c>
      <c r="F964" s="144">
        <v>0</v>
      </c>
      <c r="G964" s="144">
        <v>0</v>
      </c>
    </row>
    <row r="965" spans="1:7" ht="15.6" x14ac:dyDescent="0.3">
      <c r="A965" s="147" t="s">
        <v>436</v>
      </c>
      <c r="B965" s="149" t="s">
        <v>624</v>
      </c>
      <c r="C965" s="144">
        <v>0</v>
      </c>
      <c r="D965" s="144">
        <v>0</v>
      </c>
      <c r="E965" s="144">
        <v>0</v>
      </c>
      <c r="F965" s="144">
        <v>0</v>
      </c>
      <c r="G965" s="144">
        <v>0</v>
      </c>
    </row>
    <row r="966" spans="1:7" ht="15.6" x14ac:dyDescent="0.3">
      <c r="A966" s="147" t="s">
        <v>438</v>
      </c>
      <c r="B966" s="149" t="s">
        <v>694</v>
      </c>
      <c r="C966" s="144">
        <v>0</v>
      </c>
      <c r="D966" s="144">
        <v>0</v>
      </c>
      <c r="E966" s="144">
        <v>0</v>
      </c>
      <c r="F966" s="144">
        <v>0</v>
      </c>
      <c r="G966" s="144">
        <v>0</v>
      </c>
    </row>
    <row r="967" spans="1:7" ht="15.6" x14ac:dyDescent="0.3">
      <c r="A967" s="144" t="s">
        <v>440</v>
      </c>
      <c r="B967" s="149" t="s">
        <v>625</v>
      </c>
      <c r="C967" s="144">
        <v>0</v>
      </c>
      <c r="D967" s="144">
        <v>0</v>
      </c>
      <c r="E967" s="144">
        <v>0</v>
      </c>
      <c r="F967" s="144">
        <v>0</v>
      </c>
      <c r="G967" s="144">
        <v>0</v>
      </c>
    </row>
    <row r="968" spans="1:7" ht="15.6" x14ac:dyDescent="0.3">
      <c r="A968" s="144" t="s">
        <v>442</v>
      </c>
      <c r="B968" s="149" t="s">
        <v>626</v>
      </c>
      <c r="C968" s="144">
        <v>0</v>
      </c>
      <c r="D968" s="144">
        <v>0</v>
      </c>
      <c r="E968" s="144">
        <v>0</v>
      </c>
      <c r="F968" s="144">
        <v>0</v>
      </c>
      <c r="G968" s="144">
        <v>0</v>
      </c>
    </row>
    <row r="969" spans="1:7" ht="15.6" x14ac:dyDescent="0.3">
      <c r="A969" s="144" t="s">
        <v>444</v>
      </c>
      <c r="B969" s="149" t="s">
        <v>695</v>
      </c>
      <c r="C969" s="144">
        <v>23259.43</v>
      </c>
      <c r="D969" s="144">
        <v>0</v>
      </c>
      <c r="E969" s="144">
        <v>23259.43</v>
      </c>
      <c r="F969" s="144">
        <v>0</v>
      </c>
      <c r="G969" s="144">
        <v>23259.43</v>
      </c>
    </row>
    <row r="970" spans="1:7" ht="15.6" x14ac:dyDescent="0.3">
      <c r="A970" s="144" t="s">
        <v>446</v>
      </c>
      <c r="B970" s="149" t="s">
        <v>696</v>
      </c>
      <c r="C970" s="144">
        <v>0</v>
      </c>
      <c r="D970" s="144">
        <v>0</v>
      </c>
      <c r="E970" s="144">
        <v>0</v>
      </c>
      <c r="F970" s="144">
        <v>0</v>
      </c>
      <c r="G970" s="144">
        <v>0</v>
      </c>
    </row>
    <row r="971" spans="1:7" ht="15.6" x14ac:dyDescent="0.3">
      <c r="A971" s="144" t="s">
        <v>448</v>
      </c>
      <c r="B971" s="149" t="s">
        <v>697</v>
      </c>
      <c r="C971" s="144">
        <v>0</v>
      </c>
      <c r="D971" s="144">
        <v>0</v>
      </c>
      <c r="E971" s="144">
        <v>0</v>
      </c>
      <c r="F971" s="144">
        <v>0</v>
      </c>
      <c r="G971" s="144">
        <v>0</v>
      </c>
    </row>
    <row r="972" spans="1:7" ht="15.6" x14ac:dyDescent="0.3">
      <c r="A972" s="144" t="s">
        <v>450</v>
      </c>
      <c r="B972" s="226" t="s">
        <v>698</v>
      </c>
      <c r="C972" s="144">
        <v>0</v>
      </c>
      <c r="D972" s="144">
        <v>0</v>
      </c>
      <c r="E972" s="144">
        <v>0</v>
      </c>
      <c r="F972" s="144">
        <v>0</v>
      </c>
      <c r="G972" s="144">
        <v>0</v>
      </c>
    </row>
    <row r="973" spans="1:7" ht="15.6" x14ac:dyDescent="0.3">
      <c r="A973" s="144" t="s">
        <v>452</v>
      </c>
      <c r="B973" s="226" t="s">
        <v>631</v>
      </c>
      <c r="C973" s="144">
        <v>0</v>
      </c>
      <c r="D973" s="144">
        <v>0</v>
      </c>
      <c r="E973" s="144">
        <v>0</v>
      </c>
      <c r="F973" s="144">
        <v>0</v>
      </c>
      <c r="G973" s="144">
        <v>0</v>
      </c>
    </row>
    <row r="974" spans="1:7" ht="15.6" x14ac:dyDescent="0.3">
      <c r="A974" s="144" t="s">
        <v>454</v>
      </c>
      <c r="B974" s="149" t="s">
        <v>699</v>
      </c>
      <c r="C974" s="144">
        <v>0</v>
      </c>
      <c r="D974" s="144">
        <v>0</v>
      </c>
      <c r="E974" s="144">
        <v>0</v>
      </c>
      <c r="F974" s="144">
        <v>0</v>
      </c>
      <c r="G974" s="144">
        <v>0</v>
      </c>
    </row>
    <row r="975" spans="1:7" ht="15.6" x14ac:dyDescent="0.3">
      <c r="A975" s="144" t="s">
        <v>456</v>
      </c>
      <c r="B975" s="149" t="s">
        <v>633</v>
      </c>
      <c r="C975" s="144">
        <v>0</v>
      </c>
      <c r="D975" s="144">
        <v>0</v>
      </c>
      <c r="E975" s="144">
        <v>0</v>
      </c>
      <c r="F975" s="144">
        <v>0</v>
      </c>
      <c r="G975" s="144">
        <v>0</v>
      </c>
    </row>
    <row r="976" spans="1:7" ht="15.6" x14ac:dyDescent="0.3">
      <c r="A976" s="144" t="s">
        <v>458</v>
      </c>
      <c r="B976" s="226" t="s">
        <v>700</v>
      </c>
      <c r="C976" s="144">
        <v>427.65999999999997</v>
      </c>
      <c r="D976" s="144">
        <v>0</v>
      </c>
      <c r="E976" s="144">
        <v>427.65999999999997</v>
      </c>
      <c r="F976" s="144">
        <v>0</v>
      </c>
      <c r="G976" s="144">
        <v>427.65999999999997</v>
      </c>
    </row>
    <row r="977" spans="1:7" ht="15.6" x14ac:dyDescent="0.3">
      <c r="A977" s="144" t="s">
        <v>460</v>
      </c>
      <c r="B977" s="226" t="s">
        <v>701</v>
      </c>
      <c r="C977" s="144">
        <v>59344.85</v>
      </c>
      <c r="D977" s="144">
        <v>0</v>
      </c>
      <c r="E977" s="144">
        <v>59344.85</v>
      </c>
      <c r="F977" s="144">
        <v>0</v>
      </c>
      <c r="G977" s="144">
        <v>59344.85</v>
      </c>
    </row>
    <row r="978" spans="1:7" ht="15.6" x14ac:dyDescent="0.3">
      <c r="A978" s="144" t="s">
        <v>462</v>
      </c>
      <c r="B978" s="149" t="s">
        <v>463</v>
      </c>
      <c r="C978" s="144">
        <v>0</v>
      </c>
      <c r="D978" s="144">
        <v>0</v>
      </c>
      <c r="E978" s="144">
        <v>0</v>
      </c>
      <c r="F978" s="144">
        <v>0</v>
      </c>
      <c r="G978" s="144">
        <v>0</v>
      </c>
    </row>
    <row r="979" spans="1:7" ht="15.6" x14ac:dyDescent="0.3">
      <c r="A979" s="144" t="s">
        <v>464</v>
      </c>
      <c r="B979" s="226" t="s">
        <v>637</v>
      </c>
      <c r="C979" s="144">
        <v>0</v>
      </c>
      <c r="D979" s="144">
        <v>0</v>
      </c>
      <c r="E979" s="144">
        <v>0</v>
      </c>
      <c r="F979" s="144">
        <v>0</v>
      </c>
      <c r="G979" s="144">
        <v>0</v>
      </c>
    </row>
    <row r="980" spans="1:7" ht="15.6" x14ac:dyDescent="0.3">
      <c r="A980" s="144" t="s">
        <v>466</v>
      </c>
      <c r="B980" s="149" t="s">
        <v>702</v>
      </c>
      <c r="C980" s="144">
        <v>0</v>
      </c>
      <c r="D980" s="144">
        <v>0</v>
      </c>
      <c r="E980" s="144">
        <v>0</v>
      </c>
      <c r="F980" s="144">
        <v>0</v>
      </c>
      <c r="G980" s="144">
        <v>0</v>
      </c>
    </row>
    <row r="981" spans="1:7" ht="15.6" x14ac:dyDescent="0.3">
      <c r="A981" s="144" t="s">
        <v>468</v>
      </c>
      <c r="B981" s="149" t="s">
        <v>703</v>
      </c>
      <c r="C981" s="144">
        <v>0</v>
      </c>
      <c r="D981" s="144">
        <v>0</v>
      </c>
      <c r="E981" s="144">
        <v>0</v>
      </c>
      <c r="F981" s="144">
        <v>0</v>
      </c>
      <c r="G981" s="144">
        <v>0</v>
      </c>
    </row>
    <row r="982" spans="1:7" ht="15.6" x14ac:dyDescent="0.3">
      <c r="A982" s="144" t="s">
        <v>470</v>
      </c>
      <c r="B982" s="149" t="s">
        <v>640</v>
      </c>
      <c r="C982" s="144">
        <v>0</v>
      </c>
      <c r="D982" s="144">
        <v>0</v>
      </c>
      <c r="E982" s="144">
        <v>0</v>
      </c>
      <c r="F982" s="144">
        <v>0</v>
      </c>
      <c r="G982" s="144">
        <v>0</v>
      </c>
    </row>
    <row r="983" spans="1:7" ht="15.6" x14ac:dyDescent="0.3">
      <c r="A983" s="144" t="s">
        <v>472</v>
      </c>
      <c r="B983" s="149" t="s">
        <v>704</v>
      </c>
      <c r="C983" s="144">
        <v>0</v>
      </c>
      <c r="D983" s="144">
        <v>0</v>
      </c>
      <c r="E983" s="144">
        <v>0</v>
      </c>
      <c r="F983" s="144">
        <v>0</v>
      </c>
      <c r="G983" s="144">
        <v>0</v>
      </c>
    </row>
    <row r="984" spans="1:7" ht="15.6" x14ac:dyDescent="0.3">
      <c r="A984" s="144" t="s">
        <v>474</v>
      </c>
      <c r="B984" s="149" t="s">
        <v>475</v>
      </c>
      <c r="C984" s="144">
        <v>0</v>
      </c>
      <c r="D984" s="144">
        <v>0</v>
      </c>
      <c r="E984" s="144">
        <v>0</v>
      </c>
      <c r="F984" s="144">
        <v>0</v>
      </c>
      <c r="G984" s="144">
        <v>0</v>
      </c>
    </row>
    <row r="985" spans="1:7" ht="15.6" x14ac:dyDescent="0.3">
      <c r="A985" s="144" t="s">
        <v>476</v>
      </c>
      <c r="B985" s="149" t="s">
        <v>705</v>
      </c>
      <c r="C985" s="144">
        <v>0</v>
      </c>
      <c r="D985" s="144">
        <v>0</v>
      </c>
      <c r="E985" s="144">
        <v>0</v>
      </c>
      <c r="F985" s="144">
        <v>0</v>
      </c>
      <c r="G985" s="144">
        <v>0</v>
      </c>
    </row>
    <row r="986" spans="1:7" ht="15.6" x14ac:dyDescent="0.3">
      <c r="A986" s="144" t="s">
        <v>478</v>
      </c>
      <c r="B986" s="149" t="s">
        <v>644</v>
      </c>
      <c r="C986" s="144">
        <v>0</v>
      </c>
      <c r="D986" s="144">
        <v>0</v>
      </c>
      <c r="E986" s="144">
        <v>0</v>
      </c>
      <c r="F986" s="144">
        <v>0</v>
      </c>
      <c r="G986" s="144">
        <v>0</v>
      </c>
    </row>
    <row r="987" spans="1:7" ht="15.6" x14ac:dyDescent="0.3">
      <c r="A987" s="144" t="s">
        <v>481</v>
      </c>
      <c r="B987" s="226" t="s">
        <v>706</v>
      </c>
      <c r="C987" s="144">
        <v>126304.75</v>
      </c>
      <c r="D987" s="144">
        <v>0</v>
      </c>
      <c r="E987" s="144">
        <v>126304.75</v>
      </c>
      <c r="F987" s="144">
        <v>0</v>
      </c>
      <c r="G987" s="144">
        <v>126304.75</v>
      </c>
    </row>
    <row r="988" spans="1:7" ht="15.6" x14ac:dyDescent="0.3">
      <c r="A988" s="144" t="s">
        <v>481</v>
      </c>
      <c r="B988" s="226" t="s">
        <v>707</v>
      </c>
      <c r="C988" s="144">
        <v>0</v>
      </c>
      <c r="D988" s="144">
        <v>0</v>
      </c>
      <c r="E988" s="144">
        <v>0</v>
      </c>
      <c r="F988" s="144">
        <v>0</v>
      </c>
      <c r="G988" s="144">
        <v>0</v>
      </c>
    </row>
    <row r="989" spans="1:7" ht="15.6" x14ac:dyDescent="0.3">
      <c r="A989" s="144" t="s">
        <v>485</v>
      </c>
      <c r="B989" s="226" t="s">
        <v>646</v>
      </c>
      <c r="C989" s="144">
        <v>139.92000000000002</v>
      </c>
      <c r="D989" s="144">
        <v>0</v>
      </c>
      <c r="E989" s="144">
        <v>139.92000000000002</v>
      </c>
      <c r="F989" s="144">
        <v>0</v>
      </c>
      <c r="G989" s="144">
        <v>139.92000000000002</v>
      </c>
    </row>
    <row r="990" spans="1:7" ht="15.6" x14ac:dyDescent="0.3">
      <c r="A990" s="144" t="s">
        <v>248</v>
      </c>
      <c r="B990" s="226" t="s">
        <v>647</v>
      </c>
      <c r="C990" s="144">
        <v>156628.27999999997</v>
      </c>
      <c r="D990" s="144">
        <v>0</v>
      </c>
      <c r="E990" s="144">
        <v>156628.27999999997</v>
      </c>
      <c r="F990" s="144">
        <v>0</v>
      </c>
      <c r="G990" s="144">
        <v>156628.27999999997</v>
      </c>
    </row>
    <row r="991" spans="1:7" ht="15.6" x14ac:dyDescent="0.3">
      <c r="A991" s="144" t="s">
        <v>248</v>
      </c>
      <c r="B991" s="226" t="s">
        <v>708</v>
      </c>
      <c r="C991" s="144">
        <v>0</v>
      </c>
      <c r="D991" s="144">
        <v>0</v>
      </c>
      <c r="E991" s="144">
        <v>0</v>
      </c>
      <c r="F991" s="144">
        <v>0</v>
      </c>
      <c r="G991" s="144">
        <v>0</v>
      </c>
    </row>
    <row r="992" spans="1:7" ht="15.6" x14ac:dyDescent="0.3">
      <c r="A992" s="144" t="s">
        <v>489</v>
      </c>
      <c r="B992" s="226" t="s">
        <v>649</v>
      </c>
      <c r="C992" s="144">
        <v>0</v>
      </c>
      <c r="D992" s="144">
        <v>0</v>
      </c>
      <c r="E992" s="144">
        <v>0</v>
      </c>
      <c r="F992" s="144">
        <v>0</v>
      </c>
      <c r="G992" s="144">
        <v>0</v>
      </c>
    </row>
    <row r="993" spans="1:7" ht="15.6" x14ac:dyDescent="0.3">
      <c r="A993" s="144" t="s">
        <v>491</v>
      </c>
      <c r="B993" s="226" t="s">
        <v>650</v>
      </c>
      <c r="C993" s="144">
        <v>0</v>
      </c>
      <c r="D993" s="144">
        <v>0</v>
      </c>
      <c r="E993" s="144">
        <v>0</v>
      </c>
      <c r="F993" s="144">
        <v>0</v>
      </c>
      <c r="G993" s="144">
        <v>0</v>
      </c>
    </row>
    <row r="994" spans="1:7" ht="15.6" x14ac:dyDescent="0.3">
      <c r="A994" s="144" t="s">
        <v>493</v>
      </c>
      <c r="B994" s="226" t="s">
        <v>651</v>
      </c>
      <c r="C994" s="144">
        <v>0</v>
      </c>
      <c r="D994" s="144">
        <v>0</v>
      </c>
      <c r="E994" s="144">
        <v>0</v>
      </c>
      <c r="F994" s="144">
        <v>0</v>
      </c>
      <c r="G994" s="144">
        <v>0</v>
      </c>
    </row>
    <row r="995" spans="1:7" ht="15.6" x14ac:dyDescent="0.3">
      <c r="A995" s="144" t="s">
        <v>495</v>
      </c>
      <c r="B995" s="226" t="s">
        <v>652</v>
      </c>
      <c r="C995" s="144">
        <v>0</v>
      </c>
      <c r="D995" s="144">
        <v>0</v>
      </c>
      <c r="E995" s="144">
        <v>0</v>
      </c>
      <c r="F995" s="144">
        <v>0</v>
      </c>
      <c r="G995" s="144">
        <v>0</v>
      </c>
    </row>
    <row r="996" spans="1:7" ht="15.6" x14ac:dyDescent="0.3">
      <c r="A996" s="144" t="s">
        <v>497</v>
      </c>
      <c r="B996" s="226" t="s">
        <v>498</v>
      </c>
      <c r="C996" s="144">
        <v>18544.93</v>
      </c>
      <c r="D996" s="144">
        <v>0</v>
      </c>
      <c r="E996" s="144">
        <v>18544.93</v>
      </c>
      <c r="F996" s="144">
        <v>0</v>
      </c>
      <c r="G996" s="144">
        <v>18544.93</v>
      </c>
    </row>
    <row r="997" spans="1:7" ht="15.6" x14ac:dyDescent="0.3">
      <c r="A997" s="144" t="s">
        <v>499</v>
      </c>
      <c r="B997" s="226" t="s">
        <v>709</v>
      </c>
      <c r="C997" s="144">
        <v>0</v>
      </c>
      <c r="D997" s="144">
        <v>0</v>
      </c>
      <c r="E997" s="144">
        <v>0</v>
      </c>
      <c r="F997" s="144">
        <v>0</v>
      </c>
      <c r="G997" s="144">
        <v>0</v>
      </c>
    </row>
    <row r="998" spans="1:7" ht="15.6" x14ac:dyDescent="0.3">
      <c r="A998" s="144" t="s">
        <v>501</v>
      </c>
      <c r="B998" s="226" t="s">
        <v>655</v>
      </c>
      <c r="C998" s="144">
        <v>0</v>
      </c>
      <c r="D998" s="144">
        <v>0</v>
      </c>
      <c r="E998" s="144">
        <v>0</v>
      </c>
      <c r="F998" s="144">
        <v>0</v>
      </c>
      <c r="G998" s="144">
        <v>0</v>
      </c>
    </row>
    <row r="999" spans="1:7" ht="15.6" x14ac:dyDescent="0.3">
      <c r="A999" s="144" t="s">
        <v>503</v>
      </c>
      <c r="B999" s="226" t="s">
        <v>710</v>
      </c>
      <c r="C999" s="144">
        <v>45051.76</v>
      </c>
      <c r="D999" s="144">
        <v>0</v>
      </c>
      <c r="E999" s="144">
        <v>45051.76</v>
      </c>
      <c r="F999" s="144">
        <v>0</v>
      </c>
      <c r="G999" s="144">
        <v>45051.76</v>
      </c>
    </row>
    <row r="1000" spans="1:7" ht="15.6" x14ac:dyDescent="0.3">
      <c r="A1000" s="144" t="s">
        <v>505</v>
      </c>
      <c r="B1000" s="226" t="s">
        <v>657</v>
      </c>
      <c r="C1000" s="144">
        <v>0</v>
      </c>
      <c r="D1000" s="144">
        <v>0</v>
      </c>
      <c r="E1000" s="144">
        <v>0</v>
      </c>
      <c r="F1000" s="144">
        <v>0</v>
      </c>
      <c r="G1000" s="144">
        <v>0</v>
      </c>
    </row>
    <row r="1001" spans="1:7" ht="15.6" x14ac:dyDescent="0.3">
      <c r="A1001" s="144" t="s">
        <v>507</v>
      </c>
      <c r="B1001" s="226" t="s">
        <v>658</v>
      </c>
      <c r="C1001" s="144">
        <v>0</v>
      </c>
      <c r="D1001" s="144">
        <v>0</v>
      </c>
      <c r="E1001" s="144">
        <v>0</v>
      </c>
      <c r="F1001" s="144">
        <v>0</v>
      </c>
      <c r="G1001" s="144">
        <v>0</v>
      </c>
    </row>
    <row r="1002" spans="1:7" ht="15.6" x14ac:dyDescent="0.3">
      <c r="A1002" s="144" t="s">
        <v>270</v>
      </c>
      <c r="B1002" s="226" t="s">
        <v>659</v>
      </c>
      <c r="C1002" s="144">
        <v>128.82</v>
      </c>
      <c r="D1002" s="144">
        <v>0</v>
      </c>
      <c r="E1002" s="144">
        <v>128.82</v>
      </c>
      <c r="F1002" s="144">
        <v>0</v>
      </c>
      <c r="G1002" s="144">
        <v>128.82</v>
      </c>
    </row>
    <row r="1003" spans="1:7" ht="15.6" x14ac:dyDescent="0.3">
      <c r="A1003" s="144" t="s">
        <v>264</v>
      </c>
      <c r="B1003" s="226" t="s">
        <v>660</v>
      </c>
      <c r="C1003" s="144">
        <v>0</v>
      </c>
      <c r="D1003" s="144">
        <v>0</v>
      </c>
      <c r="E1003" s="144">
        <v>0</v>
      </c>
      <c r="F1003" s="144">
        <v>0</v>
      </c>
      <c r="G1003" s="144">
        <v>0</v>
      </c>
    </row>
    <row r="1004" spans="1:7" ht="15.6" x14ac:dyDescent="0.3">
      <c r="A1004" s="144" t="s">
        <v>276</v>
      </c>
      <c r="B1004" s="225" t="s">
        <v>711</v>
      </c>
      <c r="C1004" s="144">
        <v>0</v>
      </c>
      <c r="D1004" s="144">
        <v>0</v>
      </c>
      <c r="E1004" s="144">
        <v>0</v>
      </c>
      <c r="F1004" s="144">
        <v>0</v>
      </c>
      <c r="G1004" s="144">
        <v>0</v>
      </c>
    </row>
    <row r="1005" spans="1:7" ht="15.6" x14ac:dyDescent="0.3">
      <c r="A1005" s="144" t="s">
        <v>512</v>
      </c>
      <c r="B1005" s="149" t="s">
        <v>712</v>
      </c>
      <c r="C1005" s="144">
        <v>0</v>
      </c>
      <c r="D1005" s="144">
        <v>0</v>
      </c>
      <c r="E1005" s="144">
        <v>0</v>
      </c>
      <c r="F1005" s="144">
        <v>0</v>
      </c>
      <c r="G1005" s="144">
        <v>0</v>
      </c>
    </row>
    <row r="1006" spans="1:7" ht="15.6" x14ac:dyDescent="0.3">
      <c r="A1006" s="144" t="s">
        <v>515</v>
      </c>
      <c r="B1006" s="225" t="s">
        <v>713</v>
      </c>
      <c r="C1006" s="144">
        <v>0</v>
      </c>
      <c r="D1006" s="144">
        <v>0</v>
      </c>
      <c r="E1006" s="144">
        <v>0</v>
      </c>
      <c r="F1006" s="144">
        <v>0</v>
      </c>
      <c r="G1006" s="144">
        <v>0</v>
      </c>
    </row>
    <row r="1007" spans="1:7" ht="15.6" x14ac:dyDescent="0.3">
      <c r="A1007" s="147" t="s">
        <v>274</v>
      </c>
      <c r="B1007" s="149" t="s">
        <v>714</v>
      </c>
      <c r="C1007" s="144">
        <v>0</v>
      </c>
      <c r="D1007" s="144">
        <v>0</v>
      </c>
      <c r="E1007" s="144">
        <v>0</v>
      </c>
      <c r="F1007" s="144">
        <v>0</v>
      </c>
      <c r="G1007" s="144">
        <v>0</v>
      </c>
    </row>
    <row r="1008" spans="1:7" ht="15.6" x14ac:dyDescent="0.3">
      <c r="A1008" s="144" t="s">
        <v>518</v>
      </c>
      <c r="B1008" s="149" t="s">
        <v>715</v>
      </c>
      <c r="C1008" s="144">
        <v>0</v>
      </c>
      <c r="D1008" s="144">
        <v>0</v>
      </c>
      <c r="E1008" s="144">
        <v>0</v>
      </c>
      <c r="F1008" s="144">
        <v>0</v>
      </c>
      <c r="G1008" s="144">
        <v>0</v>
      </c>
    </row>
    <row r="1009" spans="1:7" ht="15.6" x14ac:dyDescent="0.3">
      <c r="A1009" s="144" t="s">
        <v>520</v>
      </c>
      <c r="B1009" s="226" t="s">
        <v>716</v>
      </c>
      <c r="C1009" s="144">
        <v>0</v>
      </c>
      <c r="D1009" s="144">
        <v>0</v>
      </c>
      <c r="E1009" s="144">
        <v>0</v>
      </c>
      <c r="F1009" s="144">
        <v>0</v>
      </c>
      <c r="G1009" s="144">
        <v>0</v>
      </c>
    </row>
    <row r="1010" spans="1:7" ht="15.6" x14ac:dyDescent="0.3">
      <c r="A1010" s="144" t="s">
        <v>522</v>
      </c>
      <c r="B1010" s="226" t="s">
        <v>717</v>
      </c>
      <c r="C1010" s="144">
        <v>0</v>
      </c>
      <c r="D1010" s="144">
        <v>0</v>
      </c>
      <c r="E1010" s="144">
        <v>0</v>
      </c>
      <c r="F1010" s="144">
        <v>0</v>
      </c>
      <c r="G1010" s="144">
        <v>0</v>
      </c>
    </row>
    <row r="1011" spans="1:7" ht="15.6" x14ac:dyDescent="0.3">
      <c r="A1011" s="144" t="s">
        <v>524</v>
      </c>
      <c r="B1011" s="226" t="s">
        <v>668</v>
      </c>
      <c r="C1011" s="144">
        <v>0</v>
      </c>
      <c r="D1011" s="144">
        <v>0</v>
      </c>
      <c r="E1011" s="144">
        <v>0</v>
      </c>
      <c r="F1011" s="144">
        <v>974.43</v>
      </c>
      <c r="G1011" s="144">
        <v>974.43</v>
      </c>
    </row>
    <row r="1012" spans="1:7" ht="15.6" x14ac:dyDescent="0.3">
      <c r="A1012" s="144" t="s">
        <v>526</v>
      </c>
      <c r="B1012" s="224" t="s">
        <v>669</v>
      </c>
      <c r="C1012" s="144">
        <v>0</v>
      </c>
      <c r="D1012" s="144">
        <v>0</v>
      </c>
      <c r="E1012" s="144">
        <v>0</v>
      </c>
      <c r="F1012" s="144">
        <v>0</v>
      </c>
      <c r="G1012" s="144">
        <v>0</v>
      </c>
    </row>
    <row r="1013" spans="1:7" ht="15.6" x14ac:dyDescent="0.3">
      <c r="A1013" s="144" t="s">
        <v>528</v>
      </c>
      <c r="B1013" s="224" t="s">
        <v>670</v>
      </c>
      <c r="C1013" s="144">
        <v>0</v>
      </c>
      <c r="D1013" s="144">
        <v>0</v>
      </c>
      <c r="E1013" s="144">
        <v>0</v>
      </c>
      <c r="F1013" s="144">
        <v>0</v>
      </c>
      <c r="G1013" s="144">
        <v>0</v>
      </c>
    </row>
    <row r="1014" spans="1:7" ht="15.6" x14ac:dyDescent="0.3">
      <c r="A1014" s="144" t="s">
        <v>530</v>
      </c>
      <c r="B1014" s="226" t="s">
        <v>718</v>
      </c>
      <c r="C1014" s="144">
        <v>0</v>
      </c>
      <c r="D1014" s="144">
        <v>0</v>
      </c>
      <c r="E1014" s="144">
        <v>0</v>
      </c>
      <c r="F1014" s="144">
        <v>0</v>
      </c>
      <c r="G1014" s="144">
        <v>0</v>
      </c>
    </row>
    <row r="1015" spans="1:7" ht="15.6" x14ac:dyDescent="0.3">
      <c r="A1015" s="144" t="s">
        <v>672</v>
      </c>
      <c r="B1015" s="226">
        <v>6825</v>
      </c>
      <c r="C1015" s="144">
        <v>0</v>
      </c>
      <c r="D1015" s="144">
        <v>0</v>
      </c>
      <c r="E1015" s="144">
        <v>0</v>
      </c>
      <c r="F1015" s="144">
        <v>0</v>
      </c>
      <c r="G1015" s="144">
        <v>0</v>
      </c>
    </row>
    <row r="1016" spans="1:7" ht="15.6" x14ac:dyDescent="0.3">
      <c r="A1016" s="144" t="s">
        <v>535</v>
      </c>
      <c r="B1016" s="226" t="s">
        <v>673</v>
      </c>
      <c r="C1016" s="144">
        <v>590</v>
      </c>
      <c r="D1016" s="144">
        <v>0</v>
      </c>
      <c r="E1016" s="144">
        <v>590</v>
      </c>
      <c r="F1016" s="144">
        <v>0</v>
      </c>
      <c r="G1016" s="144">
        <v>590</v>
      </c>
    </row>
    <row r="1017" spans="1:7" ht="15.6" x14ac:dyDescent="0.3">
      <c r="A1017" s="144" t="s">
        <v>347</v>
      </c>
      <c r="B1017" s="226" t="s">
        <v>674</v>
      </c>
      <c r="C1017" s="144">
        <v>0</v>
      </c>
      <c r="D1017" s="144">
        <v>0</v>
      </c>
      <c r="E1017" s="144">
        <v>0</v>
      </c>
      <c r="F1017" s="144">
        <v>0</v>
      </c>
      <c r="G1017" s="144">
        <v>0</v>
      </c>
    </row>
    <row r="1018" spans="1:7" ht="15.6" x14ac:dyDescent="0.3">
      <c r="A1018" s="144" t="s">
        <v>538</v>
      </c>
      <c r="B1018" s="226" t="s">
        <v>675</v>
      </c>
      <c r="C1018" s="144">
        <v>2377.25</v>
      </c>
      <c r="D1018" s="144">
        <v>0</v>
      </c>
      <c r="E1018" s="144">
        <v>2377.25</v>
      </c>
      <c r="F1018" s="144">
        <v>0</v>
      </c>
      <c r="G1018" s="144">
        <v>2377.25</v>
      </c>
    </row>
    <row r="1019" spans="1:7" ht="15.6" x14ac:dyDescent="0.3">
      <c r="A1019" s="144" t="s">
        <v>538</v>
      </c>
      <c r="B1019" s="226" t="s">
        <v>719</v>
      </c>
      <c r="C1019" s="144">
        <v>0</v>
      </c>
      <c r="D1019" s="144">
        <v>0</v>
      </c>
      <c r="E1019" s="144">
        <v>0</v>
      </c>
      <c r="F1019" s="144">
        <v>0</v>
      </c>
      <c r="G1019" s="144">
        <v>0</v>
      </c>
    </row>
    <row r="1020" spans="1:7" ht="15.6" x14ac:dyDescent="0.3">
      <c r="A1020" s="144" t="s">
        <v>541</v>
      </c>
      <c r="B1020" s="149" t="s">
        <v>677</v>
      </c>
      <c r="C1020" s="144">
        <v>55.54</v>
      </c>
      <c r="D1020" s="144">
        <v>0</v>
      </c>
      <c r="E1020" s="144">
        <v>55.54</v>
      </c>
      <c r="F1020" s="144">
        <v>0</v>
      </c>
      <c r="G1020" s="144">
        <v>55.54</v>
      </c>
    </row>
    <row r="1021" spans="1:7" ht="15.6" x14ac:dyDescent="0.3">
      <c r="A1021" s="144" t="s">
        <v>541</v>
      </c>
      <c r="B1021" s="149" t="s">
        <v>720</v>
      </c>
      <c r="C1021" s="144">
        <v>0</v>
      </c>
      <c r="D1021" s="144">
        <v>0</v>
      </c>
      <c r="E1021" s="144">
        <v>0</v>
      </c>
      <c r="F1021" s="144">
        <v>0</v>
      </c>
      <c r="G1021" s="144">
        <v>0</v>
      </c>
    </row>
    <row r="1022" spans="1:7" ht="15.6" x14ac:dyDescent="0.3">
      <c r="A1022" s="144" t="s">
        <v>544</v>
      </c>
      <c r="B1022" s="224" t="s">
        <v>721</v>
      </c>
      <c r="C1022" s="144">
        <v>0</v>
      </c>
      <c r="D1022" s="144">
        <v>0</v>
      </c>
      <c r="E1022" s="144">
        <v>0</v>
      </c>
      <c r="F1022" s="144">
        <v>0</v>
      </c>
      <c r="G1022" s="144">
        <v>0</v>
      </c>
    </row>
    <row r="1023" spans="1:7" ht="15.6" x14ac:dyDescent="0.3">
      <c r="A1023" s="144" t="s">
        <v>548</v>
      </c>
      <c r="B1023" s="226" t="s">
        <v>722</v>
      </c>
      <c r="C1023" s="144">
        <v>0</v>
      </c>
      <c r="D1023" s="144">
        <v>0</v>
      </c>
      <c r="E1023" s="144">
        <v>0</v>
      </c>
      <c r="F1023" s="144">
        <v>0</v>
      </c>
      <c r="G1023" s="144">
        <v>0</v>
      </c>
    </row>
    <row r="1024" spans="1:7" ht="15.6" x14ac:dyDescent="0.3">
      <c r="A1024" s="144" t="s">
        <v>553</v>
      </c>
      <c r="B1024" s="226" t="s">
        <v>682</v>
      </c>
      <c r="C1024" s="144">
        <v>0</v>
      </c>
      <c r="D1024" s="144">
        <v>0</v>
      </c>
      <c r="E1024" s="144">
        <v>0</v>
      </c>
      <c r="F1024" s="144">
        <v>0</v>
      </c>
      <c r="G1024" s="144">
        <v>0</v>
      </c>
    </row>
    <row r="1025" spans="1:7" ht="15.6" x14ac:dyDescent="0.3">
      <c r="A1025" s="144" t="s">
        <v>555</v>
      </c>
      <c r="B1025" s="149" t="s">
        <v>723</v>
      </c>
      <c r="C1025" s="144">
        <v>0</v>
      </c>
      <c r="D1025" s="144">
        <v>0</v>
      </c>
      <c r="E1025" s="144">
        <v>0</v>
      </c>
      <c r="F1025" s="144">
        <v>0</v>
      </c>
      <c r="G1025" s="144">
        <v>0</v>
      </c>
    </row>
    <row r="1026" spans="1:7" ht="15.6" x14ac:dyDescent="0.3">
      <c r="A1026" s="144" t="s">
        <v>557</v>
      </c>
      <c r="B1026" s="149" t="s">
        <v>684</v>
      </c>
      <c r="C1026" s="144">
        <v>0</v>
      </c>
      <c r="D1026" s="144">
        <v>0</v>
      </c>
      <c r="E1026" s="144">
        <v>0</v>
      </c>
      <c r="F1026" s="144">
        <v>0</v>
      </c>
      <c r="G1026" s="144">
        <v>0</v>
      </c>
    </row>
    <row r="1027" spans="1:7" ht="15.6" x14ac:dyDescent="0.3">
      <c r="A1027" s="144" t="s">
        <v>559</v>
      </c>
      <c r="B1027" s="149" t="s">
        <v>685</v>
      </c>
      <c r="C1027" s="144">
        <v>0</v>
      </c>
      <c r="D1027" s="144">
        <v>0</v>
      </c>
      <c r="E1027" s="144">
        <v>0</v>
      </c>
      <c r="F1027" s="144">
        <v>0</v>
      </c>
      <c r="G1027" s="144">
        <v>0</v>
      </c>
    </row>
    <row r="1028" spans="1:7" ht="15.6" x14ac:dyDescent="0.3">
      <c r="A1028" s="144" t="s">
        <v>561</v>
      </c>
      <c r="B1028" s="149" t="s">
        <v>724</v>
      </c>
      <c r="C1028" s="144">
        <v>0</v>
      </c>
      <c r="D1028" s="144">
        <v>0</v>
      </c>
      <c r="E1028" s="144">
        <v>0</v>
      </c>
      <c r="F1028" s="144">
        <v>0</v>
      </c>
      <c r="G1028" s="144">
        <v>0</v>
      </c>
    </row>
    <row r="1029" spans="1:7" ht="15.6" x14ac:dyDescent="0.3">
      <c r="A1029" s="144" t="s">
        <v>563</v>
      </c>
      <c r="B1029" s="149" t="s">
        <v>725</v>
      </c>
      <c r="C1029" s="144">
        <v>0</v>
      </c>
      <c r="D1029" s="144">
        <v>0</v>
      </c>
      <c r="E1029" s="144">
        <v>0</v>
      </c>
      <c r="F1029" s="144">
        <v>0</v>
      </c>
      <c r="G1029" s="144">
        <v>0</v>
      </c>
    </row>
    <row r="1030" spans="1:7" ht="15.6" x14ac:dyDescent="0.3">
      <c r="A1030" s="144" t="s">
        <v>566</v>
      </c>
      <c r="B1030" s="149" t="s">
        <v>726</v>
      </c>
      <c r="C1030" s="144">
        <v>0</v>
      </c>
      <c r="D1030" s="144">
        <v>0</v>
      </c>
      <c r="E1030" s="144">
        <v>0</v>
      </c>
      <c r="F1030" s="144">
        <v>0</v>
      </c>
      <c r="G1030" s="144">
        <v>0</v>
      </c>
    </row>
    <row r="1031" spans="1:7" ht="15.6" x14ac:dyDescent="0.3">
      <c r="A1031" s="144" t="s">
        <v>566</v>
      </c>
      <c r="B1031" s="149" t="s">
        <v>727</v>
      </c>
      <c r="C1031" s="144">
        <v>6176225.1399999997</v>
      </c>
      <c r="D1031" s="144">
        <v>92758.060000000522</v>
      </c>
      <c r="E1031" s="144">
        <v>6268983.2000000002</v>
      </c>
      <c r="F1031" s="144">
        <v>0</v>
      </c>
      <c r="G1031" s="144">
        <v>6268983.2000000002</v>
      </c>
    </row>
    <row r="1032" spans="1:7" ht="15.6" x14ac:dyDescent="0.3">
      <c r="A1032" s="144" t="s">
        <v>567</v>
      </c>
      <c r="B1032" s="225" t="s">
        <v>587</v>
      </c>
      <c r="C1032" s="144">
        <v>0</v>
      </c>
      <c r="D1032" s="144">
        <v>0</v>
      </c>
      <c r="E1032" s="144">
        <v>0</v>
      </c>
      <c r="F1032" s="144">
        <v>0</v>
      </c>
      <c r="G1032" s="144">
        <v>0</v>
      </c>
    </row>
    <row r="1033" spans="1:7" ht="15.6" x14ac:dyDescent="0.3">
      <c r="A1033" s="144" t="s">
        <v>569</v>
      </c>
      <c r="B1033" s="225" t="s">
        <v>570</v>
      </c>
      <c r="C1033" s="144"/>
      <c r="D1033" s="144">
        <v>0</v>
      </c>
      <c r="E1033" s="144">
        <v>0</v>
      </c>
      <c r="F1033" s="144">
        <v>0</v>
      </c>
      <c r="G1033" s="144">
        <v>0</v>
      </c>
    </row>
    <row r="1034" spans="1:7" ht="15.6" x14ac:dyDescent="0.3">
      <c r="A1034" s="144" t="s">
        <v>571</v>
      </c>
      <c r="B1034" s="144"/>
      <c r="C1034" s="144"/>
      <c r="D1034" s="144">
        <v>0</v>
      </c>
      <c r="E1034" s="144">
        <v>0</v>
      </c>
      <c r="F1034" s="144">
        <v>0</v>
      </c>
      <c r="G1034" s="144">
        <v>0</v>
      </c>
    </row>
    <row r="1035" spans="1:7" ht="15.6" x14ac:dyDescent="0.3">
      <c r="A1035" s="144" t="s">
        <v>572</v>
      </c>
      <c r="B1035" s="144"/>
      <c r="C1035" s="144"/>
      <c r="D1035" s="144">
        <v>0</v>
      </c>
      <c r="E1035" s="144">
        <v>0</v>
      </c>
      <c r="F1035" s="144">
        <v>0</v>
      </c>
      <c r="G1035" s="144">
        <v>0</v>
      </c>
    </row>
    <row r="1036" spans="1:7" ht="15.6" x14ac:dyDescent="0.3">
      <c r="A1036" s="144" t="s">
        <v>728</v>
      </c>
      <c r="B1036" s="225" t="s">
        <v>729</v>
      </c>
      <c r="C1036" s="144"/>
      <c r="D1036" s="144">
        <v>0</v>
      </c>
      <c r="E1036" s="144">
        <v>0</v>
      </c>
      <c r="F1036" s="144">
        <v>0</v>
      </c>
      <c r="G1036" s="144">
        <v>0</v>
      </c>
    </row>
    <row r="1037" spans="1:7" ht="15.6" x14ac:dyDescent="0.3">
      <c r="A1037" s="144" t="s">
        <v>574</v>
      </c>
      <c r="B1037" s="144"/>
      <c r="C1037" s="144"/>
      <c r="D1037" s="144">
        <v>0</v>
      </c>
      <c r="E1037" s="144">
        <v>0</v>
      </c>
      <c r="F1037" s="144">
        <v>0</v>
      </c>
      <c r="G1037" s="144">
        <v>0</v>
      </c>
    </row>
    <row r="1038" spans="1:7" ht="15.6" x14ac:dyDescent="0.3">
      <c r="A1038" s="144" t="s">
        <v>575</v>
      </c>
      <c r="B1038" s="225" t="s">
        <v>576</v>
      </c>
      <c r="C1038" s="144"/>
      <c r="D1038" s="144">
        <v>0</v>
      </c>
      <c r="E1038" s="144">
        <v>0</v>
      </c>
      <c r="F1038" s="144">
        <v>0</v>
      </c>
      <c r="G1038" s="144">
        <v>0</v>
      </c>
    </row>
    <row r="1039" spans="1:7" ht="15.6" x14ac:dyDescent="0.3">
      <c r="A1039" s="144"/>
      <c r="B1039" s="158"/>
      <c r="C1039" s="148" t="s">
        <v>577</v>
      </c>
      <c r="D1039" s="148" t="s">
        <v>577</v>
      </c>
      <c r="E1039" s="148" t="s">
        <v>577</v>
      </c>
      <c r="F1039" s="148" t="s">
        <v>577</v>
      </c>
      <c r="G1039" s="148" t="s">
        <v>577</v>
      </c>
    </row>
    <row r="1040" spans="1:7" ht="15.6" x14ac:dyDescent="0.3">
      <c r="A1040" s="144" t="s">
        <v>578</v>
      </c>
      <c r="B1040" s="158"/>
      <c r="C1040" s="144">
        <v>6656139.9699999997</v>
      </c>
      <c r="D1040" s="144">
        <v>92758.060000000522</v>
      </c>
      <c r="E1040" s="144">
        <v>6748898.0300000003</v>
      </c>
      <c r="F1040" s="144">
        <v>974.43</v>
      </c>
      <c r="G1040" s="144">
        <v>6749872.46</v>
      </c>
    </row>
    <row r="1041" spans="1:7" ht="15.6" x14ac:dyDescent="0.3">
      <c r="A1041" s="144"/>
      <c r="B1041" s="144"/>
      <c r="C1041" s="148" t="s">
        <v>397</v>
      </c>
      <c r="D1041" s="148" t="s">
        <v>397</v>
      </c>
      <c r="E1041" s="148" t="s">
        <v>397</v>
      </c>
      <c r="F1041" s="148" t="s">
        <v>397</v>
      </c>
      <c r="G1041" s="148" t="s">
        <v>397</v>
      </c>
    </row>
    <row r="1042" spans="1:7" ht="15.6" x14ac:dyDescent="0.3">
      <c r="A1042" s="144"/>
      <c r="B1042" s="144"/>
      <c r="C1042" s="144"/>
      <c r="D1042" s="144"/>
      <c r="E1042" s="144"/>
      <c r="F1042" s="144"/>
      <c r="G1042" s="144"/>
    </row>
    <row r="1043" spans="1:7" ht="15.6" x14ac:dyDescent="0.3">
      <c r="A1043" s="144"/>
      <c r="B1043" s="144"/>
      <c r="C1043" s="144"/>
      <c r="D1043" s="144"/>
      <c r="E1043" s="144"/>
      <c r="F1043" s="144"/>
      <c r="G1043" s="144"/>
    </row>
    <row r="1044" spans="1:7" ht="15.6" x14ac:dyDescent="0.3">
      <c r="A1044" s="144"/>
      <c r="B1044" s="144"/>
      <c r="C1044" s="144"/>
      <c r="D1044" s="144"/>
      <c r="E1044" s="144"/>
      <c r="F1044" s="144"/>
      <c r="G1044" s="144"/>
    </row>
    <row r="1045" spans="1:7" ht="15.6" x14ac:dyDescent="0.3">
      <c r="A1045" s="144"/>
      <c r="B1045" s="144"/>
      <c r="C1045" s="144"/>
      <c r="D1045" s="144"/>
      <c r="E1045" s="144"/>
      <c r="F1045" s="144"/>
      <c r="G1045" s="144"/>
    </row>
    <row r="1046" spans="1:7" ht="15.6" x14ac:dyDescent="0.3">
      <c r="A1046" s="144"/>
      <c r="B1046" s="144"/>
      <c r="C1046" s="144"/>
      <c r="D1046" s="144"/>
      <c r="E1046" s="144"/>
      <c r="F1046" s="144"/>
      <c r="G1046" s="144"/>
    </row>
    <row r="1047" spans="1:7" ht="15.6" x14ac:dyDescent="0.3">
      <c r="A1047" s="144"/>
      <c r="B1047" s="144"/>
      <c r="C1047" s="144"/>
      <c r="D1047" s="144"/>
      <c r="E1047" s="144"/>
      <c r="F1047" s="144"/>
      <c r="G1047" s="144"/>
    </row>
    <row r="1048" spans="1:7" ht="15.6" x14ac:dyDescent="0.3">
      <c r="A1048" s="144"/>
      <c r="B1048" s="144"/>
      <c r="C1048" s="144"/>
      <c r="D1048" s="144"/>
      <c r="E1048" s="144"/>
      <c r="F1048" s="144"/>
      <c r="G1048" s="144"/>
    </row>
    <row r="1049" spans="1:7" ht="15.6" x14ac:dyDescent="0.3">
      <c r="A1049" s="144"/>
      <c r="B1049" s="144"/>
      <c r="C1049" s="144"/>
      <c r="D1049" s="144"/>
      <c r="E1049" s="144"/>
      <c r="F1049" s="144"/>
      <c r="G1049" s="144"/>
    </row>
    <row r="1050" spans="1:7" ht="15.6" x14ac:dyDescent="0.3">
      <c r="A1050" s="144"/>
      <c r="B1050" s="144"/>
      <c r="C1050" s="144" t="s">
        <v>394</v>
      </c>
      <c r="D1050" s="144"/>
      <c r="E1050" s="144"/>
      <c r="F1050" s="144"/>
      <c r="G1050" s="144"/>
    </row>
    <row r="1051" spans="1:7" ht="15.6" x14ac:dyDescent="0.3">
      <c r="A1051" s="144"/>
      <c r="B1051" s="144"/>
      <c r="C1051" s="144" t="s">
        <v>580</v>
      </c>
      <c r="D1051" s="144"/>
      <c r="E1051" s="144"/>
      <c r="F1051" s="144"/>
      <c r="G1051" s="144"/>
    </row>
    <row r="1052" spans="1:7" ht="15.6" x14ac:dyDescent="0.3">
      <c r="A1052" s="144" t="s">
        <v>600</v>
      </c>
      <c r="B1052" s="144"/>
      <c r="C1052" s="149" t="s">
        <v>691</v>
      </c>
      <c r="D1052" s="144"/>
      <c r="E1052" s="144"/>
      <c r="F1052" s="144"/>
      <c r="G1052" s="144"/>
    </row>
    <row r="1053" spans="1:7" ht="15.6" x14ac:dyDescent="0.3">
      <c r="A1053" s="148" t="s">
        <v>397</v>
      </c>
      <c r="B1053" s="156" t="s">
        <v>397</v>
      </c>
      <c r="C1053" s="156" t="s">
        <v>397</v>
      </c>
      <c r="D1053" s="156" t="s">
        <v>397</v>
      </c>
      <c r="E1053" s="156" t="s">
        <v>397</v>
      </c>
      <c r="F1053" s="156" t="s">
        <v>397</v>
      </c>
      <c r="G1053" s="156" t="s">
        <v>397</v>
      </c>
    </row>
    <row r="1054" spans="1:7" ht="15.6" x14ac:dyDescent="0.3">
      <c r="A1054" s="144" t="s">
        <v>398</v>
      </c>
      <c r="B1054" s="158"/>
      <c r="C1054" s="146" t="s">
        <v>185</v>
      </c>
      <c r="D1054" s="146" t="s">
        <v>185</v>
      </c>
      <c r="E1054" s="146" t="s">
        <v>399</v>
      </c>
      <c r="F1054" s="146" t="s">
        <v>185</v>
      </c>
      <c r="G1054" s="146" t="s">
        <v>400</v>
      </c>
    </row>
    <row r="1055" spans="1:7" ht="15.6" x14ac:dyDescent="0.3">
      <c r="A1055" s="144"/>
      <c r="B1055" s="158"/>
      <c r="C1055" s="146" t="s">
        <v>401</v>
      </c>
      <c r="D1055" s="146" t="s">
        <v>402</v>
      </c>
      <c r="E1055" s="146" t="s">
        <v>402</v>
      </c>
      <c r="F1055" s="146" t="s">
        <v>403</v>
      </c>
      <c r="G1055" s="146" t="s">
        <v>404</v>
      </c>
    </row>
    <row r="1056" spans="1:7" ht="15.6" x14ac:dyDescent="0.3">
      <c r="A1056" s="144"/>
      <c r="B1056" s="158"/>
      <c r="C1056" s="146" t="s">
        <v>405</v>
      </c>
      <c r="D1056" s="146" t="s">
        <v>406</v>
      </c>
      <c r="E1056" s="144"/>
      <c r="F1056" s="146" t="s">
        <v>406</v>
      </c>
      <c r="G1056" s="146" t="s">
        <v>581</v>
      </c>
    </row>
    <row r="1057" spans="1:7" ht="15.6" x14ac:dyDescent="0.3">
      <c r="A1057" s="148" t="s">
        <v>397</v>
      </c>
      <c r="B1057" s="156" t="s">
        <v>397</v>
      </c>
      <c r="C1057" s="156" t="s">
        <v>397</v>
      </c>
      <c r="D1057" s="156" t="s">
        <v>397</v>
      </c>
      <c r="E1057" s="156" t="s">
        <v>397</v>
      </c>
      <c r="F1057" s="156" t="s">
        <v>397</v>
      </c>
      <c r="G1057" s="156" t="s">
        <v>397</v>
      </c>
    </row>
    <row r="1058" spans="1:7" ht="15.6" x14ac:dyDescent="0.3">
      <c r="A1058" s="144" t="s">
        <v>408</v>
      </c>
      <c r="B1058" s="224" t="s">
        <v>409</v>
      </c>
      <c r="C1058" s="144"/>
      <c r="D1058" s="144">
        <v>0</v>
      </c>
      <c r="E1058" s="144">
        <v>0</v>
      </c>
      <c r="F1058" s="144">
        <v>0</v>
      </c>
      <c r="G1058" s="144">
        <v>0</v>
      </c>
    </row>
    <row r="1059" spans="1:7" ht="15.6" x14ac:dyDescent="0.3">
      <c r="A1059" s="144" t="s">
        <v>410</v>
      </c>
      <c r="B1059" s="226" t="s">
        <v>612</v>
      </c>
      <c r="C1059" s="144">
        <v>0</v>
      </c>
      <c r="D1059" s="144">
        <v>0</v>
      </c>
      <c r="E1059" s="144">
        <v>0</v>
      </c>
      <c r="F1059" s="144">
        <v>0</v>
      </c>
      <c r="G1059" s="144">
        <v>0</v>
      </c>
    </row>
    <row r="1060" spans="1:7" ht="15.6" x14ac:dyDescent="0.3">
      <c r="A1060" s="144" t="s">
        <v>413</v>
      </c>
      <c r="B1060" s="226" t="s">
        <v>613</v>
      </c>
      <c r="C1060" s="144">
        <v>0</v>
      </c>
      <c r="D1060" s="144">
        <v>0</v>
      </c>
      <c r="E1060" s="144">
        <v>0</v>
      </c>
      <c r="F1060" s="144">
        <v>0</v>
      </c>
      <c r="G1060" s="144">
        <v>0</v>
      </c>
    </row>
    <row r="1061" spans="1:7" ht="15.6" x14ac:dyDescent="0.3">
      <c r="A1061" s="144" t="s">
        <v>415</v>
      </c>
      <c r="B1061" s="226" t="s">
        <v>614</v>
      </c>
      <c r="C1061" s="144">
        <v>0</v>
      </c>
      <c r="D1061" s="144">
        <v>0</v>
      </c>
      <c r="E1061" s="144">
        <v>0</v>
      </c>
      <c r="F1061" s="144">
        <v>0</v>
      </c>
      <c r="G1061" s="144">
        <v>0</v>
      </c>
    </row>
    <row r="1062" spans="1:7" ht="15.6" x14ac:dyDescent="0.3">
      <c r="A1062" s="144" t="s">
        <v>417</v>
      </c>
      <c r="B1062" s="149" t="s">
        <v>615</v>
      </c>
      <c r="C1062" s="144">
        <v>0</v>
      </c>
      <c r="D1062" s="144">
        <v>0</v>
      </c>
      <c r="E1062" s="144">
        <v>0</v>
      </c>
      <c r="F1062" s="144">
        <v>0</v>
      </c>
      <c r="G1062" s="144">
        <v>0</v>
      </c>
    </row>
    <row r="1063" spans="1:7" ht="15.6" x14ac:dyDescent="0.3">
      <c r="A1063" s="144" t="s">
        <v>419</v>
      </c>
      <c r="B1063" s="226" t="s">
        <v>616</v>
      </c>
      <c r="C1063" s="144">
        <v>0</v>
      </c>
      <c r="D1063" s="144">
        <v>0</v>
      </c>
      <c r="E1063" s="144">
        <v>0</v>
      </c>
      <c r="F1063" s="144">
        <v>0</v>
      </c>
      <c r="G1063" s="144">
        <v>0</v>
      </c>
    </row>
    <row r="1064" spans="1:7" ht="15.6" x14ac:dyDescent="0.3">
      <c r="A1064" s="144" t="s">
        <v>421</v>
      </c>
      <c r="B1064" s="149" t="s">
        <v>617</v>
      </c>
      <c r="C1064" s="144">
        <v>0</v>
      </c>
      <c r="D1064" s="144">
        <v>0</v>
      </c>
      <c r="E1064" s="144">
        <v>0</v>
      </c>
      <c r="F1064" s="144">
        <v>0</v>
      </c>
      <c r="G1064" s="144">
        <v>0</v>
      </c>
    </row>
    <row r="1065" spans="1:7" ht="15.6" x14ac:dyDescent="0.3">
      <c r="A1065" s="144" t="s">
        <v>423</v>
      </c>
      <c r="B1065" s="149" t="s">
        <v>618</v>
      </c>
      <c r="C1065" s="144">
        <v>0</v>
      </c>
      <c r="D1065" s="144">
        <v>0</v>
      </c>
      <c r="E1065" s="144">
        <v>0</v>
      </c>
      <c r="F1065" s="144">
        <v>0</v>
      </c>
      <c r="G1065" s="144">
        <v>0</v>
      </c>
    </row>
    <row r="1066" spans="1:7" ht="15.6" x14ac:dyDescent="0.3">
      <c r="A1066" s="144" t="s">
        <v>605</v>
      </c>
      <c r="B1066" s="227" t="s">
        <v>619</v>
      </c>
      <c r="C1066" s="144">
        <v>0</v>
      </c>
      <c r="D1066" s="144">
        <v>0</v>
      </c>
      <c r="E1066" s="144">
        <v>0</v>
      </c>
      <c r="F1066" s="144">
        <v>0</v>
      </c>
      <c r="G1066" s="144">
        <v>0</v>
      </c>
    </row>
    <row r="1067" spans="1:7" ht="15.6" x14ac:dyDescent="0.3">
      <c r="A1067" s="144" t="s">
        <v>429</v>
      </c>
      <c r="B1067" s="226" t="s">
        <v>620</v>
      </c>
      <c r="C1067" s="144">
        <v>4948.07</v>
      </c>
      <c r="D1067" s="144">
        <v>0</v>
      </c>
      <c r="E1067" s="144">
        <v>4948.07</v>
      </c>
      <c r="F1067" s="144">
        <v>0</v>
      </c>
      <c r="G1067" s="144">
        <v>4948.07</v>
      </c>
    </row>
    <row r="1068" spans="1:7" ht="15.6" x14ac:dyDescent="0.3">
      <c r="A1068" s="144" t="s">
        <v>432</v>
      </c>
      <c r="B1068" s="226" t="s">
        <v>621</v>
      </c>
      <c r="C1068" s="144">
        <v>0</v>
      </c>
      <c r="D1068" s="144">
        <v>0</v>
      </c>
      <c r="E1068" s="144">
        <v>0</v>
      </c>
      <c r="F1068" s="144">
        <v>0</v>
      </c>
      <c r="G1068" s="144">
        <v>0</v>
      </c>
    </row>
    <row r="1069" spans="1:7" ht="15.6" x14ac:dyDescent="0.3">
      <c r="A1069" s="144" t="s">
        <v>692</v>
      </c>
      <c r="B1069" s="226" t="s">
        <v>622</v>
      </c>
      <c r="C1069" s="144">
        <v>27310</v>
      </c>
      <c r="D1069" s="144">
        <v>0</v>
      </c>
      <c r="E1069" s="144">
        <v>27310</v>
      </c>
      <c r="F1069" s="144">
        <v>0</v>
      </c>
      <c r="G1069" s="144">
        <v>27310</v>
      </c>
    </row>
    <row r="1070" spans="1:7" ht="15.6" x14ac:dyDescent="0.3">
      <c r="A1070" s="144" t="s">
        <v>284</v>
      </c>
      <c r="B1070" s="149" t="s">
        <v>693</v>
      </c>
      <c r="C1070" s="144">
        <v>0</v>
      </c>
      <c r="D1070" s="144">
        <v>0</v>
      </c>
      <c r="E1070" s="144">
        <v>0</v>
      </c>
      <c r="F1070" s="144">
        <v>0</v>
      </c>
      <c r="G1070" s="144">
        <v>0</v>
      </c>
    </row>
    <row r="1071" spans="1:7" ht="15.6" x14ac:dyDescent="0.3">
      <c r="A1071" s="147" t="s">
        <v>436</v>
      </c>
      <c r="B1071" s="149" t="s">
        <v>624</v>
      </c>
      <c r="C1071" s="144">
        <v>0</v>
      </c>
      <c r="D1071" s="144">
        <v>0</v>
      </c>
      <c r="E1071" s="144">
        <v>0</v>
      </c>
      <c r="F1071" s="144">
        <v>0</v>
      </c>
      <c r="G1071" s="144">
        <v>0</v>
      </c>
    </row>
    <row r="1072" spans="1:7" ht="15.6" x14ac:dyDescent="0.3">
      <c r="A1072" s="147" t="s">
        <v>438</v>
      </c>
      <c r="B1072" s="149" t="s">
        <v>694</v>
      </c>
      <c r="C1072" s="144">
        <v>0</v>
      </c>
      <c r="D1072" s="144">
        <v>0</v>
      </c>
      <c r="E1072" s="144">
        <v>0</v>
      </c>
      <c r="F1072" s="144">
        <v>0</v>
      </c>
      <c r="G1072" s="144">
        <v>0</v>
      </c>
    </row>
    <row r="1073" spans="1:7" ht="15.6" x14ac:dyDescent="0.3">
      <c r="A1073" s="144" t="s">
        <v>440</v>
      </c>
      <c r="B1073" s="149" t="s">
        <v>625</v>
      </c>
      <c r="C1073" s="144">
        <v>0</v>
      </c>
      <c r="D1073" s="144">
        <v>0</v>
      </c>
      <c r="E1073" s="144">
        <v>0</v>
      </c>
      <c r="F1073" s="144">
        <v>0</v>
      </c>
      <c r="G1073" s="144">
        <v>0</v>
      </c>
    </row>
    <row r="1074" spans="1:7" ht="15.6" x14ac:dyDescent="0.3">
      <c r="A1074" s="144" t="s">
        <v>442</v>
      </c>
      <c r="B1074" s="149" t="s">
        <v>626</v>
      </c>
      <c r="C1074" s="144">
        <v>0</v>
      </c>
      <c r="D1074" s="144">
        <v>0</v>
      </c>
      <c r="E1074" s="144">
        <v>0</v>
      </c>
      <c r="F1074" s="144">
        <v>0</v>
      </c>
      <c r="G1074" s="144">
        <v>0</v>
      </c>
    </row>
    <row r="1075" spans="1:7" ht="15.6" x14ac:dyDescent="0.3">
      <c r="A1075" s="144" t="s">
        <v>444</v>
      </c>
      <c r="B1075" s="149" t="s">
        <v>695</v>
      </c>
      <c r="C1075" s="144">
        <v>7524.02</v>
      </c>
      <c r="D1075" s="144">
        <v>0</v>
      </c>
      <c r="E1075" s="144">
        <v>7524.02</v>
      </c>
      <c r="F1075" s="144">
        <v>0</v>
      </c>
      <c r="G1075" s="144">
        <v>7524.02</v>
      </c>
    </row>
    <row r="1076" spans="1:7" ht="15.6" x14ac:dyDescent="0.3">
      <c r="A1076" s="144" t="s">
        <v>446</v>
      </c>
      <c r="B1076" s="149" t="s">
        <v>696</v>
      </c>
      <c r="C1076" s="144">
        <v>0</v>
      </c>
      <c r="D1076" s="144">
        <v>0</v>
      </c>
      <c r="E1076" s="144">
        <v>0</v>
      </c>
      <c r="F1076" s="144">
        <v>0</v>
      </c>
      <c r="G1076" s="144">
        <v>0</v>
      </c>
    </row>
    <row r="1077" spans="1:7" ht="15.6" x14ac:dyDescent="0.3">
      <c r="A1077" s="144" t="s">
        <v>448</v>
      </c>
      <c r="B1077" s="149" t="s">
        <v>697</v>
      </c>
      <c r="C1077" s="144">
        <v>0</v>
      </c>
      <c r="D1077" s="144">
        <v>0</v>
      </c>
      <c r="E1077" s="144">
        <v>0</v>
      </c>
      <c r="F1077" s="144">
        <v>0</v>
      </c>
      <c r="G1077" s="144">
        <v>0</v>
      </c>
    </row>
    <row r="1078" spans="1:7" ht="15.6" x14ac:dyDescent="0.3">
      <c r="A1078" s="144" t="s">
        <v>450</v>
      </c>
      <c r="B1078" s="226" t="s">
        <v>698</v>
      </c>
      <c r="C1078" s="144">
        <v>0</v>
      </c>
      <c r="D1078" s="144">
        <v>0</v>
      </c>
      <c r="E1078" s="144">
        <v>0</v>
      </c>
      <c r="F1078" s="144">
        <v>0</v>
      </c>
      <c r="G1078" s="144">
        <v>0</v>
      </c>
    </row>
    <row r="1079" spans="1:7" ht="15.6" x14ac:dyDescent="0.3">
      <c r="A1079" s="144" t="s">
        <v>452</v>
      </c>
      <c r="B1079" s="226" t="s">
        <v>631</v>
      </c>
      <c r="C1079" s="144">
        <v>0</v>
      </c>
      <c r="D1079" s="144">
        <v>0</v>
      </c>
      <c r="E1079" s="144">
        <v>0</v>
      </c>
      <c r="F1079" s="144">
        <v>0</v>
      </c>
      <c r="G1079" s="144">
        <v>0</v>
      </c>
    </row>
    <row r="1080" spans="1:7" ht="15.6" x14ac:dyDescent="0.3">
      <c r="A1080" s="144" t="s">
        <v>454</v>
      </c>
      <c r="B1080" s="149" t="s">
        <v>699</v>
      </c>
      <c r="C1080" s="144">
        <v>0</v>
      </c>
      <c r="D1080" s="144">
        <v>0</v>
      </c>
      <c r="E1080" s="144">
        <v>0</v>
      </c>
      <c r="F1080" s="144">
        <v>0</v>
      </c>
      <c r="G1080" s="144">
        <v>0</v>
      </c>
    </row>
    <row r="1081" spans="1:7" ht="15.6" x14ac:dyDescent="0.3">
      <c r="A1081" s="144" t="s">
        <v>456</v>
      </c>
      <c r="B1081" s="149" t="s">
        <v>633</v>
      </c>
      <c r="C1081" s="144">
        <v>0</v>
      </c>
      <c r="D1081" s="144">
        <v>0</v>
      </c>
      <c r="E1081" s="144">
        <v>0</v>
      </c>
      <c r="F1081" s="144">
        <v>0</v>
      </c>
      <c r="G1081" s="144">
        <v>0</v>
      </c>
    </row>
    <row r="1082" spans="1:7" ht="15.6" x14ac:dyDescent="0.3">
      <c r="A1082" s="144" t="s">
        <v>458</v>
      </c>
      <c r="B1082" s="226" t="s">
        <v>700</v>
      </c>
      <c r="C1082" s="144">
        <v>234.41</v>
      </c>
      <c r="D1082" s="144">
        <v>0</v>
      </c>
      <c r="E1082" s="144">
        <v>234.41</v>
      </c>
      <c r="F1082" s="144">
        <v>0</v>
      </c>
      <c r="G1082" s="144">
        <v>234.41</v>
      </c>
    </row>
    <row r="1083" spans="1:7" ht="15.6" x14ac:dyDescent="0.3">
      <c r="A1083" s="144" t="s">
        <v>460</v>
      </c>
      <c r="B1083" s="226" t="s">
        <v>701</v>
      </c>
      <c r="C1083" s="144">
        <v>39999.21</v>
      </c>
      <c r="D1083" s="144">
        <v>0</v>
      </c>
      <c r="E1083" s="144">
        <v>39999.21</v>
      </c>
      <c r="F1083" s="144">
        <v>0</v>
      </c>
      <c r="G1083" s="144">
        <v>39999.21</v>
      </c>
    </row>
    <row r="1084" spans="1:7" ht="15.6" x14ac:dyDescent="0.3">
      <c r="A1084" s="144" t="s">
        <v>462</v>
      </c>
      <c r="B1084" s="149" t="s">
        <v>463</v>
      </c>
      <c r="C1084" s="144">
        <v>0</v>
      </c>
      <c r="D1084" s="144">
        <v>0</v>
      </c>
      <c r="E1084" s="144">
        <v>0</v>
      </c>
      <c r="F1084" s="144">
        <v>0</v>
      </c>
      <c r="G1084" s="144">
        <v>0</v>
      </c>
    </row>
    <row r="1085" spans="1:7" ht="15.6" x14ac:dyDescent="0.3">
      <c r="A1085" s="144" t="s">
        <v>464</v>
      </c>
      <c r="B1085" s="226" t="s">
        <v>637</v>
      </c>
      <c r="C1085" s="144">
        <v>0</v>
      </c>
      <c r="D1085" s="144">
        <v>0</v>
      </c>
      <c r="E1085" s="144">
        <v>0</v>
      </c>
      <c r="F1085" s="144">
        <v>0</v>
      </c>
      <c r="G1085" s="144">
        <v>0</v>
      </c>
    </row>
    <row r="1086" spans="1:7" ht="15.6" x14ac:dyDescent="0.3">
      <c r="A1086" s="144" t="s">
        <v>466</v>
      </c>
      <c r="B1086" s="149" t="s">
        <v>702</v>
      </c>
      <c r="C1086" s="144">
        <v>0</v>
      </c>
      <c r="D1086" s="144">
        <v>0</v>
      </c>
      <c r="E1086" s="144">
        <v>0</v>
      </c>
      <c r="F1086" s="144">
        <v>0</v>
      </c>
      <c r="G1086" s="144">
        <v>0</v>
      </c>
    </row>
    <row r="1087" spans="1:7" ht="15.6" x14ac:dyDescent="0.3">
      <c r="A1087" s="144" t="s">
        <v>468</v>
      </c>
      <c r="B1087" s="149" t="s">
        <v>703</v>
      </c>
      <c r="C1087" s="144">
        <v>0</v>
      </c>
      <c r="D1087" s="144">
        <v>0</v>
      </c>
      <c r="E1087" s="144">
        <v>0</v>
      </c>
      <c r="F1087" s="144">
        <v>0</v>
      </c>
      <c r="G1087" s="144">
        <v>0</v>
      </c>
    </row>
    <row r="1088" spans="1:7" ht="15.6" x14ac:dyDescent="0.3">
      <c r="A1088" s="144" t="s">
        <v>470</v>
      </c>
      <c r="B1088" s="149" t="s">
        <v>640</v>
      </c>
      <c r="C1088" s="144">
        <v>0</v>
      </c>
      <c r="D1088" s="144">
        <v>0</v>
      </c>
      <c r="E1088" s="144">
        <v>0</v>
      </c>
      <c r="F1088" s="144">
        <v>0</v>
      </c>
      <c r="G1088" s="144">
        <v>0</v>
      </c>
    </row>
    <row r="1089" spans="1:7" ht="15.6" x14ac:dyDescent="0.3">
      <c r="A1089" s="144" t="s">
        <v>472</v>
      </c>
      <c r="B1089" s="149" t="s">
        <v>704</v>
      </c>
      <c r="C1089" s="144">
        <v>0</v>
      </c>
      <c r="D1089" s="144">
        <v>0</v>
      </c>
      <c r="E1089" s="144">
        <v>0</v>
      </c>
      <c r="F1089" s="144">
        <v>0</v>
      </c>
      <c r="G1089" s="144">
        <v>0</v>
      </c>
    </row>
    <row r="1090" spans="1:7" ht="15.6" x14ac:dyDescent="0.3">
      <c r="A1090" s="144" t="s">
        <v>474</v>
      </c>
      <c r="B1090" s="149" t="s">
        <v>475</v>
      </c>
      <c r="C1090" s="144">
        <v>0</v>
      </c>
      <c r="D1090" s="144">
        <v>0</v>
      </c>
      <c r="E1090" s="144">
        <v>0</v>
      </c>
      <c r="F1090" s="144">
        <v>0</v>
      </c>
      <c r="G1090" s="144">
        <v>0</v>
      </c>
    </row>
    <row r="1091" spans="1:7" ht="15.6" x14ac:dyDescent="0.3">
      <c r="A1091" s="144" t="s">
        <v>476</v>
      </c>
      <c r="B1091" s="149" t="s">
        <v>705</v>
      </c>
      <c r="C1091" s="144">
        <v>0</v>
      </c>
      <c r="D1091" s="144">
        <v>0</v>
      </c>
      <c r="E1091" s="144">
        <v>0</v>
      </c>
      <c r="F1091" s="144">
        <v>0</v>
      </c>
      <c r="G1091" s="144">
        <v>0</v>
      </c>
    </row>
    <row r="1092" spans="1:7" ht="15.6" x14ac:dyDescent="0.3">
      <c r="A1092" s="144" t="s">
        <v>478</v>
      </c>
      <c r="B1092" s="149" t="s">
        <v>644</v>
      </c>
      <c r="C1092" s="144">
        <v>0</v>
      </c>
      <c r="D1092" s="144">
        <v>0</v>
      </c>
      <c r="E1092" s="144">
        <v>0</v>
      </c>
      <c r="F1092" s="144">
        <v>0</v>
      </c>
      <c r="G1092" s="144">
        <v>0</v>
      </c>
    </row>
    <row r="1093" spans="1:7" ht="15.6" x14ac:dyDescent="0.3">
      <c r="A1093" s="144" t="s">
        <v>481</v>
      </c>
      <c r="B1093" s="226" t="s">
        <v>706</v>
      </c>
      <c r="C1093" s="144">
        <v>111270.13</v>
      </c>
      <c r="D1093" s="144">
        <v>0</v>
      </c>
      <c r="E1093" s="144">
        <v>111270.13</v>
      </c>
      <c r="F1093" s="144">
        <v>0</v>
      </c>
      <c r="G1093" s="144">
        <v>111270.13</v>
      </c>
    </row>
    <row r="1094" spans="1:7" ht="15.6" x14ac:dyDescent="0.3">
      <c r="A1094" s="144" t="s">
        <v>481</v>
      </c>
      <c r="B1094" s="226" t="s">
        <v>707</v>
      </c>
      <c r="C1094" s="144">
        <v>0</v>
      </c>
      <c r="D1094" s="144">
        <v>0</v>
      </c>
      <c r="E1094" s="144">
        <v>0</v>
      </c>
      <c r="F1094" s="144">
        <v>0</v>
      </c>
      <c r="G1094" s="144">
        <v>0</v>
      </c>
    </row>
    <row r="1095" spans="1:7" ht="15.6" x14ac:dyDescent="0.3">
      <c r="A1095" s="144" t="s">
        <v>485</v>
      </c>
      <c r="B1095" s="226" t="s">
        <v>646</v>
      </c>
      <c r="C1095" s="144">
        <v>21.73</v>
      </c>
      <c r="D1095" s="144">
        <v>0</v>
      </c>
      <c r="E1095" s="144">
        <v>21.73</v>
      </c>
      <c r="F1095" s="144">
        <v>0</v>
      </c>
      <c r="G1095" s="144">
        <v>21.73</v>
      </c>
    </row>
    <row r="1096" spans="1:7" ht="15.6" x14ac:dyDescent="0.3">
      <c r="A1096" s="144" t="s">
        <v>248</v>
      </c>
      <c r="B1096" s="226" t="s">
        <v>647</v>
      </c>
      <c r="C1096" s="144">
        <v>96552.13</v>
      </c>
      <c r="D1096" s="144">
        <v>0</v>
      </c>
      <c r="E1096" s="144">
        <v>96552.13</v>
      </c>
      <c r="F1096" s="144">
        <v>0</v>
      </c>
      <c r="G1096" s="144">
        <v>96552.13</v>
      </c>
    </row>
    <row r="1097" spans="1:7" ht="15.6" x14ac:dyDescent="0.3">
      <c r="A1097" s="144" t="s">
        <v>248</v>
      </c>
      <c r="B1097" s="226" t="s">
        <v>708</v>
      </c>
      <c r="C1097" s="144">
        <v>0</v>
      </c>
      <c r="D1097" s="144">
        <v>0</v>
      </c>
      <c r="E1097" s="144">
        <v>0</v>
      </c>
      <c r="F1097" s="144">
        <v>0</v>
      </c>
      <c r="G1097" s="144">
        <v>0</v>
      </c>
    </row>
    <row r="1098" spans="1:7" ht="15.6" x14ac:dyDescent="0.3">
      <c r="A1098" s="144" t="s">
        <v>489</v>
      </c>
      <c r="B1098" s="226" t="s">
        <v>649</v>
      </c>
      <c r="C1098" s="144">
        <v>0</v>
      </c>
      <c r="D1098" s="144">
        <v>0</v>
      </c>
      <c r="E1098" s="144">
        <v>0</v>
      </c>
      <c r="F1098" s="144">
        <v>0</v>
      </c>
      <c r="G1098" s="144">
        <v>0</v>
      </c>
    </row>
    <row r="1099" spans="1:7" ht="15.6" x14ac:dyDescent="0.3">
      <c r="A1099" s="144" t="s">
        <v>491</v>
      </c>
      <c r="B1099" s="226" t="s">
        <v>650</v>
      </c>
      <c r="C1099" s="144">
        <v>0</v>
      </c>
      <c r="D1099" s="144">
        <v>0</v>
      </c>
      <c r="E1099" s="144">
        <v>0</v>
      </c>
      <c r="F1099" s="144">
        <v>0</v>
      </c>
      <c r="G1099" s="144">
        <v>0</v>
      </c>
    </row>
    <row r="1100" spans="1:7" ht="15.6" x14ac:dyDescent="0.3">
      <c r="A1100" s="144" t="s">
        <v>493</v>
      </c>
      <c r="B1100" s="226" t="s">
        <v>651</v>
      </c>
      <c r="C1100" s="144">
        <v>0</v>
      </c>
      <c r="D1100" s="144">
        <v>0</v>
      </c>
      <c r="E1100" s="144">
        <v>0</v>
      </c>
      <c r="F1100" s="144">
        <v>0</v>
      </c>
      <c r="G1100" s="144">
        <v>0</v>
      </c>
    </row>
    <row r="1101" spans="1:7" ht="15.6" x14ac:dyDescent="0.3">
      <c r="A1101" s="144" t="s">
        <v>495</v>
      </c>
      <c r="B1101" s="226" t="s">
        <v>652</v>
      </c>
      <c r="C1101" s="144">
        <v>0</v>
      </c>
      <c r="D1101" s="144">
        <v>0</v>
      </c>
      <c r="E1101" s="144">
        <v>0</v>
      </c>
      <c r="F1101" s="144">
        <v>0</v>
      </c>
      <c r="G1101" s="144">
        <v>0</v>
      </c>
    </row>
    <row r="1102" spans="1:7" ht="15.6" x14ac:dyDescent="0.3">
      <c r="A1102" s="144" t="s">
        <v>497</v>
      </c>
      <c r="B1102" s="226" t="s">
        <v>498</v>
      </c>
      <c r="C1102" s="144">
        <v>17068.84</v>
      </c>
      <c r="D1102" s="144">
        <v>0</v>
      </c>
      <c r="E1102" s="144">
        <v>17068.84</v>
      </c>
      <c r="F1102" s="144">
        <v>0</v>
      </c>
      <c r="G1102" s="144">
        <v>17068.84</v>
      </c>
    </row>
    <row r="1103" spans="1:7" ht="15.6" x14ac:dyDescent="0.3">
      <c r="A1103" s="144" t="s">
        <v>499</v>
      </c>
      <c r="B1103" s="226" t="s">
        <v>709</v>
      </c>
      <c r="C1103" s="144">
        <v>0</v>
      </c>
      <c r="D1103" s="144">
        <v>0</v>
      </c>
      <c r="E1103" s="144">
        <v>0</v>
      </c>
      <c r="F1103" s="144">
        <v>0</v>
      </c>
      <c r="G1103" s="144">
        <v>0</v>
      </c>
    </row>
    <row r="1104" spans="1:7" ht="15.6" x14ac:dyDescent="0.3">
      <c r="A1104" s="144" t="s">
        <v>501</v>
      </c>
      <c r="B1104" s="226" t="s">
        <v>655</v>
      </c>
      <c r="C1104" s="144">
        <v>0</v>
      </c>
      <c r="D1104" s="144">
        <v>0</v>
      </c>
      <c r="E1104" s="144">
        <v>0</v>
      </c>
      <c r="F1104" s="144">
        <v>0</v>
      </c>
      <c r="G1104" s="144">
        <v>0</v>
      </c>
    </row>
    <row r="1105" spans="1:7" ht="15.6" x14ac:dyDescent="0.3">
      <c r="A1105" s="144" t="s">
        <v>503</v>
      </c>
      <c r="B1105" s="226" t="s">
        <v>710</v>
      </c>
      <c r="C1105" s="144">
        <v>14722.12</v>
      </c>
      <c r="D1105" s="144">
        <v>0</v>
      </c>
      <c r="E1105" s="144">
        <v>14722.12</v>
      </c>
      <c r="F1105" s="144">
        <v>0</v>
      </c>
      <c r="G1105" s="144">
        <v>14722.12</v>
      </c>
    </row>
    <row r="1106" spans="1:7" ht="15.6" x14ac:dyDescent="0.3">
      <c r="A1106" s="144" t="s">
        <v>505</v>
      </c>
      <c r="B1106" s="226" t="s">
        <v>657</v>
      </c>
      <c r="C1106" s="144">
        <v>0</v>
      </c>
      <c r="D1106" s="144">
        <v>0</v>
      </c>
      <c r="E1106" s="144">
        <v>0</v>
      </c>
      <c r="F1106" s="144">
        <v>0</v>
      </c>
      <c r="G1106" s="144">
        <v>0</v>
      </c>
    </row>
    <row r="1107" spans="1:7" ht="15.6" x14ac:dyDescent="0.3">
      <c r="A1107" s="144" t="s">
        <v>507</v>
      </c>
      <c r="B1107" s="226" t="s">
        <v>658</v>
      </c>
      <c r="C1107" s="144">
        <v>0</v>
      </c>
      <c r="D1107" s="144">
        <v>0</v>
      </c>
      <c r="E1107" s="144">
        <v>0</v>
      </c>
      <c r="F1107" s="144">
        <v>0</v>
      </c>
      <c r="G1107" s="144">
        <v>0</v>
      </c>
    </row>
    <row r="1108" spans="1:7" ht="15.6" x14ac:dyDescent="0.3">
      <c r="A1108" s="144" t="s">
        <v>270</v>
      </c>
      <c r="B1108" s="226" t="s">
        <v>659</v>
      </c>
      <c r="C1108" s="144">
        <v>0</v>
      </c>
      <c r="D1108" s="144">
        <v>0</v>
      </c>
      <c r="E1108" s="144">
        <v>0</v>
      </c>
      <c r="F1108" s="144">
        <v>0</v>
      </c>
      <c r="G1108" s="144">
        <v>0</v>
      </c>
    </row>
    <row r="1109" spans="1:7" ht="15.6" x14ac:dyDescent="0.3">
      <c r="A1109" s="144" t="s">
        <v>264</v>
      </c>
      <c r="B1109" s="226" t="s">
        <v>660</v>
      </c>
      <c r="C1109" s="144">
        <v>0</v>
      </c>
      <c r="D1109" s="144">
        <v>0</v>
      </c>
      <c r="E1109" s="144">
        <v>0</v>
      </c>
      <c r="F1109" s="144">
        <v>0</v>
      </c>
      <c r="G1109" s="144">
        <v>0</v>
      </c>
    </row>
    <row r="1110" spans="1:7" ht="15.6" x14ac:dyDescent="0.3">
      <c r="A1110" s="144" t="s">
        <v>276</v>
      </c>
      <c r="B1110" s="225" t="s">
        <v>711</v>
      </c>
      <c r="C1110" s="144">
        <v>0</v>
      </c>
      <c r="D1110" s="144">
        <v>0</v>
      </c>
      <c r="E1110" s="144">
        <v>0</v>
      </c>
      <c r="F1110" s="144">
        <v>0</v>
      </c>
      <c r="G1110" s="144">
        <v>0</v>
      </c>
    </row>
    <row r="1111" spans="1:7" ht="15.6" x14ac:dyDescent="0.3">
      <c r="A1111" s="144" t="s">
        <v>512</v>
      </c>
      <c r="B1111" s="149" t="s">
        <v>712</v>
      </c>
      <c r="C1111" s="144">
        <v>0</v>
      </c>
      <c r="D1111" s="144">
        <v>0</v>
      </c>
      <c r="E1111" s="144">
        <v>0</v>
      </c>
      <c r="F1111" s="144">
        <v>0</v>
      </c>
      <c r="G1111" s="144">
        <v>0</v>
      </c>
    </row>
    <row r="1112" spans="1:7" ht="15.6" x14ac:dyDescent="0.3">
      <c r="A1112" s="144" t="s">
        <v>515</v>
      </c>
      <c r="B1112" s="225" t="s">
        <v>713</v>
      </c>
      <c r="C1112" s="144">
        <v>0</v>
      </c>
      <c r="D1112" s="144">
        <v>0</v>
      </c>
      <c r="E1112" s="144">
        <v>0</v>
      </c>
      <c r="F1112" s="144">
        <v>0</v>
      </c>
      <c r="G1112" s="144">
        <v>0</v>
      </c>
    </row>
    <row r="1113" spans="1:7" ht="15.6" x14ac:dyDescent="0.3">
      <c r="A1113" s="147" t="s">
        <v>274</v>
      </c>
      <c r="B1113" s="149" t="s">
        <v>714</v>
      </c>
      <c r="C1113" s="144">
        <v>0</v>
      </c>
      <c r="D1113" s="144">
        <v>0</v>
      </c>
      <c r="E1113" s="144">
        <v>0</v>
      </c>
      <c r="F1113" s="144">
        <v>0</v>
      </c>
      <c r="G1113" s="144">
        <v>0</v>
      </c>
    </row>
    <row r="1114" spans="1:7" ht="15.6" x14ac:dyDescent="0.3">
      <c r="A1114" s="144" t="s">
        <v>518</v>
      </c>
      <c r="B1114" s="149" t="s">
        <v>715</v>
      </c>
      <c r="C1114" s="144">
        <v>0</v>
      </c>
      <c r="D1114" s="144">
        <v>0</v>
      </c>
      <c r="E1114" s="144">
        <v>0</v>
      </c>
      <c r="F1114" s="144">
        <v>0</v>
      </c>
      <c r="G1114" s="144">
        <v>0</v>
      </c>
    </row>
    <row r="1115" spans="1:7" ht="15.6" x14ac:dyDescent="0.3">
      <c r="A1115" s="144" t="s">
        <v>520</v>
      </c>
      <c r="B1115" s="226" t="s">
        <v>716</v>
      </c>
      <c r="C1115" s="144">
        <v>0</v>
      </c>
      <c r="D1115" s="144">
        <v>0</v>
      </c>
      <c r="E1115" s="144">
        <v>0</v>
      </c>
      <c r="F1115" s="144">
        <v>0</v>
      </c>
      <c r="G1115" s="144">
        <v>0</v>
      </c>
    </row>
    <row r="1116" spans="1:7" ht="15.6" x14ac:dyDescent="0.3">
      <c r="A1116" s="144" t="s">
        <v>522</v>
      </c>
      <c r="B1116" s="226" t="s">
        <v>717</v>
      </c>
      <c r="C1116" s="144">
        <v>0</v>
      </c>
      <c r="D1116" s="144">
        <v>0</v>
      </c>
      <c r="E1116" s="144">
        <v>0</v>
      </c>
      <c r="F1116" s="144">
        <v>0</v>
      </c>
      <c r="G1116" s="144">
        <v>0</v>
      </c>
    </row>
    <row r="1117" spans="1:7" ht="15.6" x14ac:dyDescent="0.3">
      <c r="A1117" s="144" t="s">
        <v>524</v>
      </c>
      <c r="B1117" s="226" t="s">
        <v>668</v>
      </c>
      <c r="C1117" s="144">
        <v>0</v>
      </c>
      <c r="D1117" s="144">
        <v>0</v>
      </c>
      <c r="E1117" s="144">
        <v>0</v>
      </c>
      <c r="F1117" s="144">
        <v>201.62</v>
      </c>
      <c r="G1117" s="144">
        <v>201.62</v>
      </c>
    </row>
    <row r="1118" spans="1:7" ht="15.6" x14ac:dyDescent="0.3">
      <c r="A1118" s="144" t="s">
        <v>526</v>
      </c>
      <c r="B1118" s="224" t="s">
        <v>669</v>
      </c>
      <c r="C1118" s="144">
        <v>0</v>
      </c>
      <c r="D1118" s="144">
        <v>0</v>
      </c>
      <c r="E1118" s="144">
        <v>0</v>
      </c>
      <c r="F1118" s="144">
        <v>0</v>
      </c>
      <c r="G1118" s="144">
        <v>0</v>
      </c>
    </row>
    <row r="1119" spans="1:7" ht="15.6" x14ac:dyDescent="0.3">
      <c r="A1119" s="144" t="s">
        <v>528</v>
      </c>
      <c r="B1119" s="224" t="s">
        <v>670</v>
      </c>
      <c r="C1119" s="144">
        <v>0</v>
      </c>
      <c r="D1119" s="144">
        <v>0</v>
      </c>
      <c r="E1119" s="144">
        <v>0</v>
      </c>
      <c r="F1119" s="144">
        <v>0</v>
      </c>
      <c r="G1119" s="144">
        <v>0</v>
      </c>
    </row>
    <row r="1120" spans="1:7" ht="15.6" x14ac:dyDescent="0.3">
      <c r="A1120" s="144" t="s">
        <v>530</v>
      </c>
      <c r="B1120" s="226" t="s">
        <v>718</v>
      </c>
      <c r="C1120" s="144">
        <v>87.02</v>
      </c>
      <c r="D1120" s="144">
        <v>0</v>
      </c>
      <c r="E1120" s="144">
        <v>87.02</v>
      </c>
      <c r="F1120" s="144">
        <v>0</v>
      </c>
      <c r="G1120" s="144">
        <v>87.02</v>
      </c>
    </row>
    <row r="1121" spans="1:7" ht="15.6" x14ac:dyDescent="0.3">
      <c r="A1121" s="144" t="s">
        <v>672</v>
      </c>
      <c r="B1121" s="226">
        <v>6825</v>
      </c>
      <c r="C1121" s="144">
        <v>0</v>
      </c>
      <c r="D1121" s="144">
        <v>0</v>
      </c>
      <c r="E1121" s="144">
        <v>0</v>
      </c>
      <c r="F1121" s="144">
        <v>0</v>
      </c>
      <c r="G1121" s="144">
        <v>0</v>
      </c>
    </row>
    <row r="1122" spans="1:7" ht="15.6" x14ac:dyDescent="0.3">
      <c r="A1122" s="144" t="s">
        <v>535</v>
      </c>
      <c r="B1122" s="226" t="s">
        <v>673</v>
      </c>
      <c r="C1122" s="144">
        <v>362</v>
      </c>
      <c r="D1122" s="144">
        <v>0</v>
      </c>
      <c r="E1122" s="144">
        <v>362</v>
      </c>
      <c r="F1122" s="144">
        <v>0</v>
      </c>
      <c r="G1122" s="144">
        <v>362</v>
      </c>
    </row>
    <row r="1123" spans="1:7" ht="15.6" x14ac:dyDescent="0.3">
      <c r="A1123" s="144" t="s">
        <v>347</v>
      </c>
      <c r="B1123" s="226" t="s">
        <v>674</v>
      </c>
      <c r="C1123" s="144">
        <v>0</v>
      </c>
      <c r="D1123" s="144">
        <v>0</v>
      </c>
      <c r="E1123" s="144">
        <v>0</v>
      </c>
      <c r="F1123" s="144">
        <v>0</v>
      </c>
      <c r="G1123" s="144">
        <v>0</v>
      </c>
    </row>
    <row r="1124" spans="1:7" ht="15.6" x14ac:dyDescent="0.3">
      <c r="A1124" s="144" t="s">
        <v>538</v>
      </c>
      <c r="B1124" s="226" t="s">
        <v>675</v>
      </c>
      <c r="C1124" s="144">
        <v>683.77</v>
      </c>
      <c r="D1124" s="144">
        <v>0</v>
      </c>
      <c r="E1124" s="144">
        <v>683.77</v>
      </c>
      <c r="F1124" s="144">
        <v>0</v>
      </c>
      <c r="G1124" s="144">
        <v>683.77</v>
      </c>
    </row>
    <row r="1125" spans="1:7" ht="15.6" x14ac:dyDescent="0.3">
      <c r="A1125" s="144" t="s">
        <v>538</v>
      </c>
      <c r="B1125" s="226" t="s">
        <v>719</v>
      </c>
      <c r="C1125" s="144">
        <v>0</v>
      </c>
      <c r="D1125" s="144">
        <v>0</v>
      </c>
      <c r="E1125" s="144">
        <v>0</v>
      </c>
      <c r="F1125" s="144">
        <v>0</v>
      </c>
      <c r="G1125" s="144">
        <v>0</v>
      </c>
    </row>
    <row r="1126" spans="1:7" ht="15.6" x14ac:dyDescent="0.3">
      <c r="A1126" s="144" t="s">
        <v>541</v>
      </c>
      <c r="B1126" s="149" t="s">
        <v>677</v>
      </c>
      <c r="C1126" s="144">
        <v>97.66</v>
      </c>
      <c r="D1126" s="144">
        <v>0</v>
      </c>
      <c r="E1126" s="144">
        <v>97.66</v>
      </c>
      <c r="F1126" s="144">
        <v>0</v>
      </c>
      <c r="G1126" s="144">
        <v>97.66</v>
      </c>
    </row>
    <row r="1127" spans="1:7" ht="15.6" x14ac:dyDescent="0.3">
      <c r="A1127" s="144" t="s">
        <v>541</v>
      </c>
      <c r="B1127" s="149" t="s">
        <v>720</v>
      </c>
      <c r="C1127" s="144">
        <v>0</v>
      </c>
      <c r="D1127" s="144">
        <v>0</v>
      </c>
      <c r="E1127" s="144">
        <v>0</v>
      </c>
      <c r="F1127" s="144">
        <v>0</v>
      </c>
      <c r="G1127" s="144">
        <v>0</v>
      </c>
    </row>
    <row r="1128" spans="1:7" ht="15.6" x14ac:dyDescent="0.3">
      <c r="A1128" s="144" t="s">
        <v>544</v>
      </c>
      <c r="B1128" s="224" t="s">
        <v>721</v>
      </c>
      <c r="C1128" s="144">
        <v>0</v>
      </c>
      <c r="D1128" s="144">
        <v>0</v>
      </c>
      <c r="E1128" s="144">
        <v>0</v>
      </c>
      <c r="F1128" s="144">
        <v>0</v>
      </c>
      <c r="G1128" s="144">
        <v>0</v>
      </c>
    </row>
    <row r="1129" spans="1:7" ht="15.6" x14ac:dyDescent="0.3">
      <c r="A1129" s="144" t="s">
        <v>548</v>
      </c>
      <c r="B1129" s="226" t="s">
        <v>722</v>
      </c>
      <c r="C1129" s="144">
        <v>0</v>
      </c>
      <c r="D1129" s="144">
        <v>0</v>
      </c>
      <c r="E1129" s="144">
        <v>0</v>
      </c>
      <c r="F1129" s="144">
        <v>0</v>
      </c>
      <c r="G1129" s="144">
        <v>0</v>
      </c>
    </row>
    <row r="1130" spans="1:7" ht="15.6" x14ac:dyDescent="0.3">
      <c r="A1130" s="144" t="s">
        <v>553</v>
      </c>
      <c r="B1130" s="226" t="s">
        <v>682</v>
      </c>
      <c r="C1130" s="144">
        <v>0</v>
      </c>
      <c r="D1130" s="144">
        <v>0</v>
      </c>
      <c r="E1130" s="144">
        <v>0</v>
      </c>
      <c r="F1130" s="144">
        <v>0</v>
      </c>
      <c r="G1130" s="144">
        <v>0</v>
      </c>
    </row>
    <row r="1131" spans="1:7" ht="15.6" x14ac:dyDescent="0.3">
      <c r="A1131" s="144" t="s">
        <v>555</v>
      </c>
      <c r="B1131" s="149" t="s">
        <v>723</v>
      </c>
      <c r="C1131" s="144">
        <v>0</v>
      </c>
      <c r="D1131" s="144">
        <v>0</v>
      </c>
      <c r="E1131" s="144">
        <v>0</v>
      </c>
      <c r="F1131" s="144">
        <v>0</v>
      </c>
      <c r="G1131" s="144">
        <v>0</v>
      </c>
    </row>
    <row r="1132" spans="1:7" ht="15.6" x14ac:dyDescent="0.3">
      <c r="A1132" s="144" t="s">
        <v>557</v>
      </c>
      <c r="B1132" s="149" t="s">
        <v>684</v>
      </c>
      <c r="C1132" s="144">
        <v>0</v>
      </c>
      <c r="D1132" s="144">
        <v>0</v>
      </c>
      <c r="E1132" s="144">
        <v>0</v>
      </c>
      <c r="F1132" s="144">
        <v>0</v>
      </c>
      <c r="G1132" s="144">
        <v>0</v>
      </c>
    </row>
    <row r="1133" spans="1:7" ht="15.6" x14ac:dyDescent="0.3">
      <c r="A1133" s="144" t="s">
        <v>559</v>
      </c>
      <c r="B1133" s="149" t="s">
        <v>685</v>
      </c>
      <c r="C1133" s="144">
        <v>0</v>
      </c>
      <c r="D1133" s="144">
        <v>0</v>
      </c>
      <c r="E1133" s="144">
        <v>0</v>
      </c>
      <c r="F1133" s="144">
        <v>0</v>
      </c>
      <c r="G1133" s="144">
        <v>0</v>
      </c>
    </row>
    <row r="1134" spans="1:7" ht="15.6" x14ac:dyDescent="0.3">
      <c r="A1134" s="144" t="s">
        <v>561</v>
      </c>
      <c r="B1134" s="149" t="s">
        <v>724</v>
      </c>
      <c r="C1134" s="144">
        <v>0</v>
      </c>
      <c r="D1134" s="144">
        <v>0</v>
      </c>
      <c r="E1134" s="144">
        <v>0</v>
      </c>
      <c r="F1134" s="144">
        <v>0</v>
      </c>
      <c r="G1134" s="144">
        <v>0</v>
      </c>
    </row>
    <row r="1135" spans="1:7" ht="15.6" x14ac:dyDescent="0.3">
      <c r="A1135" s="144" t="s">
        <v>563</v>
      </c>
      <c r="B1135" s="149" t="s">
        <v>725</v>
      </c>
      <c r="C1135" s="144">
        <v>0</v>
      </c>
      <c r="D1135" s="144">
        <v>0</v>
      </c>
      <c r="E1135" s="144">
        <v>0</v>
      </c>
      <c r="F1135" s="144">
        <v>0</v>
      </c>
      <c r="G1135" s="144">
        <v>0</v>
      </c>
    </row>
    <row r="1136" spans="1:7" ht="15.6" x14ac:dyDescent="0.3">
      <c r="A1136" s="144" t="s">
        <v>566</v>
      </c>
      <c r="B1136" s="149" t="s">
        <v>726</v>
      </c>
      <c r="C1136" s="144">
        <v>0</v>
      </c>
      <c r="D1136" s="144">
        <v>0</v>
      </c>
      <c r="E1136" s="144">
        <v>0</v>
      </c>
      <c r="F1136" s="144">
        <v>0</v>
      </c>
      <c r="G1136" s="144">
        <v>0</v>
      </c>
    </row>
    <row r="1137" spans="1:7" ht="15.6" x14ac:dyDescent="0.3">
      <c r="A1137" s="144" t="s">
        <v>566</v>
      </c>
      <c r="B1137" s="149" t="s">
        <v>727</v>
      </c>
      <c r="C1137" s="144">
        <v>6541962.7599999998</v>
      </c>
      <c r="D1137" s="144">
        <v>-365737.62000000011</v>
      </c>
      <c r="E1137" s="144">
        <v>6176225.1399999997</v>
      </c>
      <c r="F1137" s="144">
        <v>0</v>
      </c>
      <c r="G1137" s="144">
        <v>6176225.1399999997</v>
      </c>
    </row>
    <row r="1138" spans="1:7" ht="15.6" x14ac:dyDescent="0.3">
      <c r="A1138" s="144" t="s">
        <v>567</v>
      </c>
      <c r="B1138" s="225" t="s">
        <v>587</v>
      </c>
      <c r="C1138" s="144">
        <v>0</v>
      </c>
      <c r="D1138" s="144">
        <v>0</v>
      </c>
      <c r="E1138" s="144">
        <v>0</v>
      </c>
      <c r="F1138" s="144">
        <v>0</v>
      </c>
      <c r="G1138" s="144">
        <v>0</v>
      </c>
    </row>
    <row r="1139" spans="1:7" ht="15.6" x14ac:dyDescent="0.3">
      <c r="A1139" s="144" t="s">
        <v>569</v>
      </c>
      <c r="B1139" s="225" t="s">
        <v>570</v>
      </c>
      <c r="C1139" s="144"/>
      <c r="D1139" s="144">
        <v>0</v>
      </c>
      <c r="E1139" s="144">
        <v>0</v>
      </c>
      <c r="F1139" s="144">
        <v>0</v>
      </c>
      <c r="G1139" s="144">
        <v>0</v>
      </c>
    </row>
    <row r="1140" spans="1:7" ht="15.6" x14ac:dyDescent="0.3">
      <c r="A1140" s="144" t="s">
        <v>571</v>
      </c>
      <c r="B1140" s="144"/>
      <c r="C1140" s="144"/>
      <c r="D1140" s="144">
        <v>0</v>
      </c>
      <c r="E1140" s="144">
        <v>0</v>
      </c>
      <c r="F1140" s="144">
        <v>0</v>
      </c>
      <c r="G1140" s="144">
        <v>0</v>
      </c>
    </row>
    <row r="1141" spans="1:7" ht="15.6" x14ac:dyDescent="0.3">
      <c r="A1141" s="144" t="s">
        <v>572</v>
      </c>
      <c r="B1141" s="144"/>
      <c r="C1141" s="144"/>
      <c r="D1141" s="144">
        <v>0</v>
      </c>
      <c r="E1141" s="144">
        <v>0</v>
      </c>
      <c r="F1141" s="144">
        <v>0</v>
      </c>
      <c r="G1141" s="144">
        <v>0</v>
      </c>
    </row>
    <row r="1142" spans="1:7" ht="15.6" x14ac:dyDescent="0.3">
      <c r="A1142" s="144" t="s">
        <v>728</v>
      </c>
      <c r="B1142" s="225" t="s">
        <v>729</v>
      </c>
      <c r="C1142" s="144"/>
      <c r="D1142" s="144">
        <v>0</v>
      </c>
      <c r="E1142" s="144">
        <v>0</v>
      </c>
      <c r="F1142" s="144">
        <v>0</v>
      </c>
      <c r="G1142" s="144">
        <v>0</v>
      </c>
    </row>
    <row r="1143" spans="1:7" ht="15.6" x14ac:dyDescent="0.3">
      <c r="A1143" s="144" t="s">
        <v>574</v>
      </c>
      <c r="B1143" s="144"/>
      <c r="C1143" s="144"/>
      <c r="D1143" s="144">
        <v>0</v>
      </c>
      <c r="E1143" s="144">
        <v>0</v>
      </c>
      <c r="F1143" s="144">
        <v>0</v>
      </c>
      <c r="G1143" s="144">
        <v>0</v>
      </c>
    </row>
    <row r="1144" spans="1:7" ht="15.6" x14ac:dyDescent="0.3">
      <c r="A1144" s="144" t="s">
        <v>575</v>
      </c>
      <c r="B1144" s="225" t="s">
        <v>576</v>
      </c>
      <c r="C1144" s="144"/>
      <c r="D1144" s="144">
        <v>0</v>
      </c>
      <c r="E1144" s="144">
        <v>0</v>
      </c>
      <c r="F1144" s="144">
        <v>0</v>
      </c>
      <c r="G1144" s="144">
        <v>0</v>
      </c>
    </row>
    <row r="1145" spans="1:7" ht="15.6" x14ac:dyDescent="0.3">
      <c r="A1145" s="144"/>
      <c r="B1145" s="158"/>
      <c r="C1145" s="148" t="s">
        <v>577</v>
      </c>
      <c r="D1145" s="148" t="s">
        <v>577</v>
      </c>
      <c r="E1145" s="148" t="s">
        <v>577</v>
      </c>
      <c r="F1145" s="148" t="s">
        <v>577</v>
      </c>
      <c r="G1145" s="148" t="s">
        <v>577</v>
      </c>
    </row>
    <row r="1146" spans="1:7" ht="15.6" x14ac:dyDescent="0.3">
      <c r="A1146" s="144" t="s">
        <v>578</v>
      </c>
      <c r="B1146" s="158"/>
      <c r="C1146" s="144">
        <v>6862843.8700000001</v>
      </c>
      <c r="D1146" s="144">
        <v>-365737.62000000011</v>
      </c>
      <c r="E1146" s="144">
        <v>6497106.25</v>
      </c>
      <c r="F1146" s="144">
        <v>201.62</v>
      </c>
      <c r="G1146" s="144">
        <v>6497307.8700000001</v>
      </c>
    </row>
    <row r="1147" spans="1:7" ht="15.6" x14ac:dyDescent="0.3">
      <c r="A1147" s="144"/>
      <c r="B1147" s="144"/>
      <c r="C1147" s="148" t="s">
        <v>397</v>
      </c>
      <c r="D1147" s="148" t="s">
        <v>397</v>
      </c>
      <c r="E1147" s="148" t="s">
        <v>397</v>
      </c>
      <c r="F1147" s="148" t="s">
        <v>397</v>
      </c>
      <c r="G1147" s="148" t="s">
        <v>397</v>
      </c>
    </row>
    <row r="1148" spans="1:7" ht="15.6" x14ac:dyDescent="0.3">
      <c r="A1148" s="144"/>
      <c r="B1148" s="144"/>
      <c r="C1148" s="144"/>
      <c r="D1148" s="144"/>
      <c r="E1148" s="144"/>
      <c r="F1148" s="144"/>
      <c r="G1148" s="144">
        <v>321082.73000000045</v>
      </c>
    </row>
    <row r="1149" spans="1:7" ht="15.6" x14ac:dyDescent="0.3">
      <c r="A1149" s="144"/>
      <c r="B1149" s="144"/>
      <c r="C1149" s="144"/>
      <c r="D1149" s="144"/>
      <c r="E1149" s="144"/>
      <c r="F1149" s="144"/>
      <c r="G1149" s="144"/>
    </row>
    <row r="1150" spans="1:7" ht="15.6" x14ac:dyDescent="0.3">
      <c r="A1150" s="144"/>
      <c r="B1150" s="144"/>
      <c r="C1150" s="144"/>
      <c r="D1150" s="144"/>
      <c r="E1150" s="144"/>
      <c r="F1150" s="144"/>
      <c r="G1150" s="144"/>
    </row>
    <row r="1151" spans="1:7" ht="15.6" x14ac:dyDescent="0.3">
      <c r="A1151" s="144"/>
      <c r="B1151" s="144"/>
      <c r="C1151" s="144"/>
      <c r="D1151" s="144"/>
      <c r="E1151" s="144"/>
      <c r="F1151" s="144"/>
      <c r="G1151" s="144"/>
    </row>
    <row r="1152" spans="1:7" ht="15.6" x14ac:dyDescent="0.3">
      <c r="A1152" s="144"/>
      <c r="B1152" s="144"/>
      <c r="C1152" s="144"/>
      <c r="D1152" s="144"/>
      <c r="E1152" s="144"/>
      <c r="F1152" s="144"/>
      <c r="G1152" s="144"/>
    </row>
    <row r="1153" spans="1:7" ht="15.6" x14ac:dyDescent="0.3">
      <c r="A1153" s="144"/>
      <c r="B1153" s="144"/>
      <c r="C1153" s="144"/>
      <c r="D1153" s="144"/>
      <c r="E1153" s="144"/>
      <c r="F1153" s="144"/>
      <c r="G1153" s="144"/>
    </row>
    <row r="1154" spans="1:7" ht="15.6" x14ac:dyDescent="0.3">
      <c r="A1154" s="144"/>
      <c r="B1154" s="144"/>
      <c r="C1154" s="144"/>
      <c r="D1154" s="144"/>
      <c r="E1154" s="144"/>
      <c r="F1154" s="144"/>
      <c r="G1154" s="144"/>
    </row>
    <row r="1155" spans="1:7" ht="15.6" x14ac:dyDescent="0.3">
      <c r="A1155" s="144"/>
      <c r="B1155" s="144"/>
      <c r="C1155" s="144"/>
      <c r="D1155" s="144"/>
      <c r="E1155" s="144"/>
      <c r="F1155" s="144"/>
      <c r="G1155" s="144"/>
    </row>
    <row r="1156" spans="1:7" ht="15.6" x14ac:dyDescent="0.3">
      <c r="A1156" s="144"/>
      <c r="B1156" s="144"/>
      <c r="C1156" s="144"/>
      <c r="D1156" s="144"/>
      <c r="E1156" s="144"/>
      <c r="F1156" s="144"/>
      <c r="G1156" s="144"/>
    </row>
    <row r="1157" spans="1:7" ht="15.6" x14ac:dyDescent="0.3">
      <c r="A1157" s="144"/>
      <c r="B1157" s="144"/>
      <c r="C1157" s="144"/>
      <c r="D1157" s="144"/>
      <c r="E1157" s="144"/>
      <c r="F1157" s="144"/>
      <c r="G1157" s="144"/>
    </row>
    <row r="1158" spans="1:7" ht="15.6" x14ac:dyDescent="0.3">
      <c r="A1158" s="144"/>
      <c r="B1158" s="144"/>
      <c r="C1158" s="144" t="s">
        <v>394</v>
      </c>
      <c r="D1158" s="144"/>
      <c r="E1158" s="144"/>
      <c r="F1158" s="144"/>
      <c r="G1158" s="144"/>
    </row>
    <row r="1159" spans="1:7" ht="15.6" x14ac:dyDescent="0.3">
      <c r="A1159" s="144"/>
      <c r="B1159" s="144"/>
      <c r="C1159" s="144" t="s">
        <v>582</v>
      </c>
      <c r="D1159" s="144"/>
      <c r="E1159" s="144"/>
      <c r="F1159" s="144"/>
      <c r="G1159" s="144"/>
    </row>
    <row r="1160" spans="1:7" ht="15.6" x14ac:dyDescent="0.3">
      <c r="A1160" s="144" t="s">
        <v>601</v>
      </c>
      <c r="B1160" s="144"/>
      <c r="C1160" s="149" t="s">
        <v>691</v>
      </c>
      <c r="D1160" s="144"/>
      <c r="E1160" s="144"/>
      <c r="F1160" s="144"/>
      <c r="G1160" s="144"/>
    </row>
    <row r="1161" spans="1:7" ht="15.6" x14ac:dyDescent="0.3">
      <c r="A1161" s="148" t="s">
        <v>397</v>
      </c>
      <c r="B1161" s="156" t="s">
        <v>397</v>
      </c>
      <c r="C1161" s="156" t="s">
        <v>397</v>
      </c>
      <c r="D1161" s="156" t="s">
        <v>397</v>
      </c>
      <c r="E1161" s="156" t="s">
        <v>397</v>
      </c>
      <c r="F1161" s="156" t="s">
        <v>397</v>
      </c>
      <c r="G1161" s="156" t="s">
        <v>397</v>
      </c>
    </row>
    <row r="1162" spans="1:7" ht="15.6" x14ac:dyDescent="0.3">
      <c r="A1162" s="144" t="s">
        <v>398</v>
      </c>
      <c r="B1162" s="158"/>
      <c r="C1162" s="146" t="s">
        <v>185</v>
      </c>
      <c r="D1162" s="146" t="s">
        <v>185</v>
      </c>
      <c r="E1162" s="146" t="s">
        <v>399</v>
      </c>
      <c r="F1162" s="146" t="s">
        <v>185</v>
      </c>
      <c r="G1162" s="146" t="s">
        <v>400</v>
      </c>
    </row>
    <row r="1163" spans="1:7" ht="15.6" x14ac:dyDescent="0.3">
      <c r="A1163" s="144"/>
      <c r="B1163" s="158"/>
      <c r="C1163" s="146" t="s">
        <v>401</v>
      </c>
      <c r="D1163" s="146" t="s">
        <v>402</v>
      </c>
      <c r="E1163" s="146" t="s">
        <v>402</v>
      </c>
      <c r="F1163" s="146" t="s">
        <v>403</v>
      </c>
      <c r="G1163" s="146" t="s">
        <v>404</v>
      </c>
    </row>
    <row r="1164" spans="1:7" ht="15.6" x14ac:dyDescent="0.3">
      <c r="A1164" s="144"/>
      <c r="B1164" s="158"/>
      <c r="C1164" s="146" t="s">
        <v>405</v>
      </c>
      <c r="D1164" s="146" t="s">
        <v>406</v>
      </c>
      <c r="E1164" s="144"/>
      <c r="F1164" s="146" t="s">
        <v>406</v>
      </c>
      <c r="G1164" s="146" t="s">
        <v>583</v>
      </c>
    </row>
    <row r="1165" spans="1:7" ht="15.6" x14ac:dyDescent="0.3">
      <c r="A1165" s="148" t="s">
        <v>397</v>
      </c>
      <c r="B1165" s="156" t="s">
        <v>397</v>
      </c>
      <c r="C1165" s="156" t="s">
        <v>397</v>
      </c>
      <c r="D1165" s="156" t="s">
        <v>397</v>
      </c>
      <c r="E1165" s="156" t="s">
        <v>397</v>
      </c>
      <c r="F1165" s="156" t="s">
        <v>397</v>
      </c>
      <c r="G1165" s="156" t="s">
        <v>397</v>
      </c>
    </row>
    <row r="1166" spans="1:7" ht="15.6" x14ac:dyDescent="0.3">
      <c r="A1166" s="144" t="s">
        <v>408</v>
      </c>
      <c r="B1166" s="224" t="s">
        <v>409</v>
      </c>
      <c r="C1166" s="144"/>
      <c r="D1166" s="144">
        <v>0</v>
      </c>
      <c r="E1166" s="144">
        <v>0</v>
      </c>
      <c r="F1166" s="144">
        <v>0</v>
      </c>
      <c r="G1166" s="144">
        <v>0</v>
      </c>
    </row>
    <row r="1167" spans="1:7" ht="15.6" x14ac:dyDescent="0.3">
      <c r="A1167" s="144" t="s">
        <v>410</v>
      </c>
      <c r="B1167" s="226" t="s">
        <v>612</v>
      </c>
      <c r="C1167" s="144">
        <v>0</v>
      </c>
      <c r="D1167" s="144">
        <v>0</v>
      </c>
      <c r="E1167" s="144">
        <v>0</v>
      </c>
      <c r="F1167" s="144">
        <v>0</v>
      </c>
      <c r="G1167" s="144">
        <v>0</v>
      </c>
    </row>
    <row r="1168" spans="1:7" ht="15.6" x14ac:dyDescent="0.3">
      <c r="A1168" s="144" t="s">
        <v>413</v>
      </c>
      <c r="B1168" s="226" t="s">
        <v>613</v>
      </c>
      <c r="C1168" s="144">
        <v>0</v>
      </c>
      <c r="D1168" s="144">
        <v>0</v>
      </c>
      <c r="E1168" s="144">
        <v>0</v>
      </c>
      <c r="F1168" s="144">
        <v>0</v>
      </c>
      <c r="G1168" s="144">
        <v>0</v>
      </c>
    </row>
    <row r="1169" spans="1:7" ht="15.6" x14ac:dyDescent="0.3">
      <c r="A1169" s="144" t="s">
        <v>415</v>
      </c>
      <c r="B1169" s="226" t="s">
        <v>614</v>
      </c>
      <c r="C1169" s="144">
        <v>0</v>
      </c>
      <c r="D1169" s="144">
        <v>0</v>
      </c>
      <c r="E1169" s="144">
        <v>0</v>
      </c>
      <c r="F1169" s="144">
        <v>0</v>
      </c>
      <c r="G1169" s="144">
        <v>0</v>
      </c>
    </row>
    <row r="1170" spans="1:7" ht="15.6" x14ac:dyDescent="0.3">
      <c r="A1170" s="144" t="s">
        <v>417</v>
      </c>
      <c r="B1170" s="149" t="s">
        <v>615</v>
      </c>
      <c r="C1170" s="144">
        <v>0</v>
      </c>
      <c r="D1170" s="144">
        <v>0</v>
      </c>
      <c r="E1170" s="144">
        <v>0</v>
      </c>
      <c r="F1170" s="144">
        <v>0</v>
      </c>
      <c r="G1170" s="144">
        <v>0</v>
      </c>
    </row>
    <row r="1171" spans="1:7" ht="15.6" x14ac:dyDescent="0.3">
      <c r="A1171" s="144" t="s">
        <v>419</v>
      </c>
      <c r="B1171" s="226" t="s">
        <v>616</v>
      </c>
      <c r="C1171" s="144">
        <v>0</v>
      </c>
      <c r="D1171" s="144">
        <v>0</v>
      </c>
      <c r="E1171" s="144">
        <v>0</v>
      </c>
      <c r="F1171" s="144">
        <v>0</v>
      </c>
      <c r="G1171" s="144">
        <v>0</v>
      </c>
    </row>
    <row r="1172" spans="1:7" ht="15.6" x14ac:dyDescent="0.3">
      <c r="A1172" s="144" t="s">
        <v>421</v>
      </c>
      <c r="B1172" s="149" t="s">
        <v>617</v>
      </c>
      <c r="C1172" s="144">
        <v>0</v>
      </c>
      <c r="D1172" s="144">
        <v>0</v>
      </c>
      <c r="E1172" s="144">
        <v>0</v>
      </c>
      <c r="F1172" s="144">
        <v>0</v>
      </c>
      <c r="G1172" s="144">
        <v>0</v>
      </c>
    </row>
    <row r="1173" spans="1:7" ht="15.6" x14ac:dyDescent="0.3">
      <c r="A1173" s="144" t="s">
        <v>423</v>
      </c>
      <c r="B1173" s="149" t="s">
        <v>618</v>
      </c>
      <c r="C1173" s="144">
        <v>0</v>
      </c>
      <c r="D1173" s="144">
        <v>0</v>
      </c>
      <c r="E1173" s="144">
        <v>0</v>
      </c>
      <c r="F1173" s="144">
        <v>0</v>
      </c>
      <c r="G1173" s="144">
        <v>0</v>
      </c>
    </row>
    <row r="1174" spans="1:7" ht="15.6" x14ac:dyDescent="0.3">
      <c r="A1174" s="144" t="s">
        <v>605</v>
      </c>
      <c r="B1174" s="227" t="s">
        <v>619</v>
      </c>
      <c r="C1174" s="144">
        <v>0</v>
      </c>
      <c r="D1174" s="144">
        <v>0</v>
      </c>
      <c r="E1174" s="144">
        <v>0</v>
      </c>
      <c r="F1174" s="144">
        <v>0</v>
      </c>
      <c r="G1174" s="144">
        <v>0</v>
      </c>
    </row>
    <row r="1175" spans="1:7" ht="15.6" x14ac:dyDescent="0.3">
      <c r="A1175" s="144" t="s">
        <v>429</v>
      </c>
      <c r="B1175" s="226" t="s">
        <v>620</v>
      </c>
      <c r="C1175" s="144">
        <v>5320.1100000000006</v>
      </c>
      <c r="D1175" s="144">
        <v>0</v>
      </c>
      <c r="E1175" s="144">
        <v>5320.1100000000006</v>
      </c>
      <c r="F1175" s="144">
        <v>0</v>
      </c>
      <c r="G1175" s="144">
        <v>5320.1100000000006</v>
      </c>
    </row>
    <row r="1176" spans="1:7" ht="15.6" x14ac:dyDescent="0.3">
      <c r="A1176" s="144" t="s">
        <v>432</v>
      </c>
      <c r="B1176" s="226" t="s">
        <v>621</v>
      </c>
      <c r="C1176" s="144">
        <v>0</v>
      </c>
      <c r="D1176" s="144">
        <v>0</v>
      </c>
      <c r="E1176" s="144">
        <v>0</v>
      </c>
      <c r="F1176" s="144">
        <v>0</v>
      </c>
      <c r="G1176" s="144">
        <v>0</v>
      </c>
    </row>
    <row r="1177" spans="1:7" ht="15.6" x14ac:dyDescent="0.3">
      <c r="A1177" s="144" t="s">
        <v>692</v>
      </c>
      <c r="B1177" s="226" t="s">
        <v>622</v>
      </c>
      <c r="C1177" s="144">
        <v>17400</v>
      </c>
      <c r="D1177" s="144">
        <v>0</v>
      </c>
      <c r="E1177" s="144">
        <v>17400</v>
      </c>
      <c r="F1177" s="144">
        <v>0</v>
      </c>
      <c r="G1177" s="144">
        <v>17400</v>
      </c>
    </row>
    <row r="1178" spans="1:7" ht="15.6" x14ac:dyDescent="0.3">
      <c r="A1178" s="144" t="s">
        <v>284</v>
      </c>
      <c r="B1178" s="149" t="s">
        <v>693</v>
      </c>
      <c r="C1178" s="144">
        <v>0</v>
      </c>
      <c r="D1178" s="144">
        <v>0</v>
      </c>
      <c r="E1178" s="144">
        <v>0</v>
      </c>
      <c r="F1178" s="144">
        <v>0</v>
      </c>
      <c r="G1178" s="144">
        <v>0</v>
      </c>
    </row>
    <row r="1179" spans="1:7" ht="15.6" x14ac:dyDescent="0.3">
      <c r="A1179" s="147" t="s">
        <v>436</v>
      </c>
      <c r="B1179" s="149" t="s">
        <v>624</v>
      </c>
      <c r="C1179" s="144">
        <v>0</v>
      </c>
      <c r="D1179" s="144">
        <v>0</v>
      </c>
      <c r="E1179" s="144">
        <v>0</v>
      </c>
      <c r="F1179" s="144">
        <v>0</v>
      </c>
      <c r="G1179" s="144">
        <v>0</v>
      </c>
    </row>
    <row r="1180" spans="1:7" ht="15.6" x14ac:dyDescent="0.3">
      <c r="A1180" s="147" t="s">
        <v>438</v>
      </c>
      <c r="B1180" s="149" t="s">
        <v>694</v>
      </c>
      <c r="C1180" s="144">
        <v>0</v>
      </c>
      <c r="D1180" s="144">
        <v>0</v>
      </c>
      <c r="E1180" s="144">
        <v>0</v>
      </c>
      <c r="F1180" s="144">
        <v>0</v>
      </c>
      <c r="G1180" s="144">
        <v>0</v>
      </c>
    </row>
    <row r="1181" spans="1:7" ht="15.6" x14ac:dyDescent="0.3">
      <c r="A1181" s="144" t="s">
        <v>440</v>
      </c>
      <c r="B1181" s="149" t="s">
        <v>625</v>
      </c>
      <c r="C1181" s="144">
        <v>0</v>
      </c>
      <c r="D1181" s="144">
        <v>0</v>
      </c>
      <c r="E1181" s="144">
        <v>0</v>
      </c>
      <c r="F1181" s="144">
        <v>0</v>
      </c>
      <c r="G1181" s="144">
        <v>0</v>
      </c>
    </row>
    <row r="1182" spans="1:7" ht="15.6" x14ac:dyDescent="0.3">
      <c r="A1182" s="144" t="s">
        <v>442</v>
      </c>
      <c r="B1182" s="149" t="s">
        <v>626</v>
      </c>
      <c r="C1182" s="144">
        <v>0</v>
      </c>
      <c r="D1182" s="144">
        <v>0</v>
      </c>
      <c r="E1182" s="144">
        <v>0</v>
      </c>
      <c r="F1182" s="144">
        <v>0</v>
      </c>
      <c r="G1182" s="144">
        <v>0</v>
      </c>
    </row>
    <row r="1183" spans="1:7" ht="15.6" x14ac:dyDescent="0.3">
      <c r="A1183" s="144" t="s">
        <v>444</v>
      </c>
      <c r="B1183" s="149" t="s">
        <v>695</v>
      </c>
      <c r="C1183" s="144">
        <v>24318.93</v>
      </c>
      <c r="D1183" s="144">
        <v>0</v>
      </c>
      <c r="E1183" s="144">
        <v>24318.93</v>
      </c>
      <c r="F1183" s="144">
        <v>0</v>
      </c>
      <c r="G1183" s="144">
        <v>24318.93</v>
      </c>
    </row>
    <row r="1184" spans="1:7" ht="15.6" x14ac:dyDescent="0.3">
      <c r="A1184" s="144" t="s">
        <v>446</v>
      </c>
      <c r="B1184" s="149" t="s">
        <v>696</v>
      </c>
      <c r="C1184" s="144">
        <v>0</v>
      </c>
      <c r="D1184" s="144">
        <v>0</v>
      </c>
      <c r="E1184" s="144">
        <v>0</v>
      </c>
      <c r="F1184" s="144">
        <v>0</v>
      </c>
      <c r="G1184" s="144">
        <v>0</v>
      </c>
    </row>
    <row r="1185" spans="1:7" ht="15.6" x14ac:dyDescent="0.3">
      <c r="A1185" s="144" t="s">
        <v>448</v>
      </c>
      <c r="B1185" s="149" t="s">
        <v>697</v>
      </c>
      <c r="C1185" s="144">
        <v>0</v>
      </c>
      <c r="D1185" s="144">
        <v>0</v>
      </c>
      <c r="E1185" s="144">
        <v>0</v>
      </c>
      <c r="F1185" s="144">
        <v>0</v>
      </c>
      <c r="G1185" s="144">
        <v>0</v>
      </c>
    </row>
    <row r="1186" spans="1:7" ht="15.6" x14ac:dyDescent="0.3">
      <c r="A1186" s="144" t="s">
        <v>450</v>
      </c>
      <c r="B1186" s="226" t="s">
        <v>698</v>
      </c>
      <c r="C1186" s="144">
        <v>0</v>
      </c>
      <c r="D1186" s="144">
        <v>0</v>
      </c>
      <c r="E1186" s="144">
        <v>0</v>
      </c>
      <c r="F1186" s="144">
        <v>0</v>
      </c>
      <c r="G1186" s="144">
        <v>0</v>
      </c>
    </row>
    <row r="1187" spans="1:7" ht="15.6" x14ac:dyDescent="0.3">
      <c r="A1187" s="144" t="s">
        <v>452</v>
      </c>
      <c r="B1187" s="226" t="s">
        <v>631</v>
      </c>
      <c r="C1187" s="144">
        <v>0</v>
      </c>
      <c r="D1187" s="144">
        <v>0</v>
      </c>
      <c r="E1187" s="144">
        <v>0</v>
      </c>
      <c r="F1187" s="144">
        <v>0</v>
      </c>
      <c r="G1187" s="144">
        <v>0</v>
      </c>
    </row>
    <row r="1188" spans="1:7" ht="15.6" x14ac:dyDescent="0.3">
      <c r="A1188" s="144" t="s">
        <v>454</v>
      </c>
      <c r="B1188" s="149" t="s">
        <v>699</v>
      </c>
      <c r="C1188" s="144">
        <v>0</v>
      </c>
      <c r="D1188" s="144">
        <v>0</v>
      </c>
      <c r="E1188" s="144">
        <v>0</v>
      </c>
      <c r="F1188" s="144">
        <v>0</v>
      </c>
      <c r="G1188" s="144">
        <v>0</v>
      </c>
    </row>
    <row r="1189" spans="1:7" ht="15.6" x14ac:dyDescent="0.3">
      <c r="A1189" s="144" t="s">
        <v>456</v>
      </c>
      <c r="B1189" s="149" t="s">
        <v>633</v>
      </c>
      <c r="C1189" s="144">
        <v>0</v>
      </c>
      <c r="D1189" s="144">
        <v>0</v>
      </c>
      <c r="E1189" s="144">
        <v>0</v>
      </c>
      <c r="F1189" s="144">
        <v>0</v>
      </c>
      <c r="G1189" s="144">
        <v>0</v>
      </c>
    </row>
    <row r="1190" spans="1:7" ht="15.6" x14ac:dyDescent="0.3">
      <c r="A1190" s="144" t="s">
        <v>458</v>
      </c>
      <c r="B1190" s="226" t="s">
        <v>700</v>
      </c>
      <c r="C1190" s="144">
        <v>96.75</v>
      </c>
      <c r="D1190" s="144">
        <v>0</v>
      </c>
      <c r="E1190" s="144">
        <v>96.75</v>
      </c>
      <c r="F1190" s="144">
        <v>0</v>
      </c>
      <c r="G1190" s="144">
        <v>96.75</v>
      </c>
    </row>
    <row r="1191" spans="1:7" ht="15.6" x14ac:dyDescent="0.3">
      <c r="A1191" s="144" t="s">
        <v>460</v>
      </c>
      <c r="B1191" s="226" t="s">
        <v>701</v>
      </c>
      <c r="C1191" s="144">
        <v>37590.21</v>
      </c>
      <c r="D1191" s="144">
        <v>0</v>
      </c>
      <c r="E1191" s="144">
        <v>37590.21</v>
      </c>
      <c r="F1191" s="144">
        <v>0</v>
      </c>
      <c r="G1191" s="144">
        <v>37590.21</v>
      </c>
    </row>
    <row r="1192" spans="1:7" ht="15.6" x14ac:dyDescent="0.3">
      <c r="A1192" s="144" t="s">
        <v>462</v>
      </c>
      <c r="B1192" s="149" t="s">
        <v>463</v>
      </c>
      <c r="C1192" s="144">
        <v>0</v>
      </c>
      <c r="D1192" s="144">
        <v>0</v>
      </c>
      <c r="E1192" s="144">
        <v>0</v>
      </c>
      <c r="F1192" s="144">
        <v>0</v>
      </c>
      <c r="G1192" s="144">
        <v>0</v>
      </c>
    </row>
    <row r="1193" spans="1:7" ht="15.6" x14ac:dyDescent="0.3">
      <c r="A1193" s="144" t="s">
        <v>464</v>
      </c>
      <c r="B1193" s="226" t="s">
        <v>637</v>
      </c>
      <c r="C1193" s="144">
        <v>0</v>
      </c>
      <c r="D1193" s="144">
        <v>0</v>
      </c>
      <c r="E1193" s="144">
        <v>0</v>
      </c>
      <c r="F1193" s="144">
        <v>0</v>
      </c>
      <c r="G1193" s="144">
        <v>0</v>
      </c>
    </row>
    <row r="1194" spans="1:7" ht="15.6" x14ac:dyDescent="0.3">
      <c r="A1194" s="144" t="s">
        <v>466</v>
      </c>
      <c r="B1194" s="149" t="s">
        <v>702</v>
      </c>
      <c r="C1194" s="144">
        <v>0</v>
      </c>
      <c r="D1194" s="144">
        <v>0</v>
      </c>
      <c r="E1194" s="144">
        <v>0</v>
      </c>
      <c r="F1194" s="144">
        <v>0</v>
      </c>
      <c r="G1194" s="144">
        <v>0</v>
      </c>
    </row>
    <row r="1195" spans="1:7" ht="15.6" x14ac:dyDescent="0.3">
      <c r="A1195" s="144" t="s">
        <v>468</v>
      </c>
      <c r="B1195" s="149" t="s">
        <v>703</v>
      </c>
      <c r="C1195" s="144">
        <v>0</v>
      </c>
      <c r="D1195" s="144">
        <v>0</v>
      </c>
      <c r="E1195" s="144">
        <v>0</v>
      </c>
      <c r="F1195" s="144">
        <v>0</v>
      </c>
      <c r="G1195" s="144">
        <v>0</v>
      </c>
    </row>
    <row r="1196" spans="1:7" ht="15.6" x14ac:dyDescent="0.3">
      <c r="A1196" s="144" t="s">
        <v>470</v>
      </c>
      <c r="B1196" s="149" t="s">
        <v>640</v>
      </c>
      <c r="C1196" s="144">
        <v>0</v>
      </c>
      <c r="D1196" s="144">
        <v>0</v>
      </c>
      <c r="E1196" s="144">
        <v>0</v>
      </c>
      <c r="F1196" s="144">
        <v>0</v>
      </c>
      <c r="G1196" s="144">
        <v>0</v>
      </c>
    </row>
    <row r="1197" spans="1:7" ht="15.6" x14ac:dyDescent="0.3">
      <c r="A1197" s="144" t="s">
        <v>472</v>
      </c>
      <c r="B1197" s="149" t="s">
        <v>704</v>
      </c>
      <c r="C1197" s="144">
        <v>0</v>
      </c>
      <c r="D1197" s="144">
        <v>0</v>
      </c>
      <c r="E1197" s="144">
        <v>0</v>
      </c>
      <c r="F1197" s="144">
        <v>0</v>
      </c>
      <c r="G1197" s="144">
        <v>0</v>
      </c>
    </row>
    <row r="1198" spans="1:7" ht="15.6" x14ac:dyDescent="0.3">
      <c r="A1198" s="144" t="s">
        <v>474</v>
      </c>
      <c r="B1198" s="149" t="s">
        <v>475</v>
      </c>
      <c r="C1198" s="144">
        <v>0</v>
      </c>
      <c r="D1198" s="144">
        <v>0</v>
      </c>
      <c r="E1198" s="144">
        <v>0</v>
      </c>
      <c r="F1198" s="144">
        <v>0</v>
      </c>
      <c r="G1198" s="144">
        <v>0</v>
      </c>
    </row>
    <row r="1199" spans="1:7" ht="15.6" x14ac:dyDescent="0.3">
      <c r="A1199" s="144" t="s">
        <v>476</v>
      </c>
      <c r="B1199" s="149" t="s">
        <v>705</v>
      </c>
      <c r="C1199" s="144">
        <v>0</v>
      </c>
      <c r="D1199" s="144">
        <v>0</v>
      </c>
      <c r="E1199" s="144">
        <v>0</v>
      </c>
      <c r="F1199" s="144">
        <v>0</v>
      </c>
      <c r="G1199" s="144">
        <v>0</v>
      </c>
    </row>
    <row r="1200" spans="1:7" ht="15.6" x14ac:dyDescent="0.3">
      <c r="A1200" s="144" t="s">
        <v>478</v>
      </c>
      <c r="B1200" s="149" t="s">
        <v>644</v>
      </c>
      <c r="C1200" s="144">
        <v>0</v>
      </c>
      <c r="D1200" s="144">
        <v>0</v>
      </c>
      <c r="E1200" s="144">
        <v>0</v>
      </c>
      <c r="F1200" s="144">
        <v>0</v>
      </c>
      <c r="G1200" s="144">
        <v>0</v>
      </c>
    </row>
    <row r="1201" spans="1:7" ht="15.6" x14ac:dyDescent="0.3">
      <c r="A1201" s="144" t="s">
        <v>481</v>
      </c>
      <c r="B1201" s="226" t="s">
        <v>706</v>
      </c>
      <c r="C1201" s="144">
        <v>89945.97</v>
      </c>
      <c r="D1201" s="144">
        <v>0</v>
      </c>
      <c r="E1201" s="144">
        <v>89945.97</v>
      </c>
      <c r="F1201" s="144">
        <v>0</v>
      </c>
      <c r="G1201" s="144">
        <v>89945.97</v>
      </c>
    </row>
    <row r="1202" spans="1:7" ht="15.6" x14ac:dyDescent="0.3">
      <c r="A1202" s="144" t="s">
        <v>481</v>
      </c>
      <c r="B1202" s="226" t="s">
        <v>707</v>
      </c>
      <c r="C1202" s="144">
        <v>0</v>
      </c>
      <c r="D1202" s="144">
        <v>0</v>
      </c>
      <c r="E1202" s="144">
        <v>0</v>
      </c>
      <c r="F1202" s="144">
        <v>0</v>
      </c>
      <c r="G1202" s="144">
        <v>0</v>
      </c>
    </row>
    <row r="1203" spans="1:7" ht="15.6" x14ac:dyDescent="0.3">
      <c r="A1203" s="144" t="s">
        <v>485</v>
      </c>
      <c r="B1203" s="226" t="s">
        <v>646</v>
      </c>
      <c r="C1203" s="144">
        <v>0</v>
      </c>
      <c r="D1203" s="144">
        <v>0</v>
      </c>
      <c r="E1203" s="144">
        <v>0</v>
      </c>
      <c r="F1203" s="144">
        <v>0</v>
      </c>
      <c r="G1203" s="144">
        <v>0</v>
      </c>
    </row>
    <row r="1204" spans="1:7" ht="15.6" x14ac:dyDescent="0.3">
      <c r="A1204" s="144" t="s">
        <v>248</v>
      </c>
      <c r="B1204" s="226" t="s">
        <v>647</v>
      </c>
      <c r="C1204" s="144">
        <v>70504.19</v>
      </c>
      <c r="D1204" s="144">
        <v>0</v>
      </c>
      <c r="E1204" s="144">
        <v>70504.19</v>
      </c>
      <c r="F1204" s="144">
        <v>0</v>
      </c>
      <c r="G1204" s="144">
        <v>70504.19</v>
      </c>
    </row>
    <row r="1205" spans="1:7" ht="15.6" x14ac:dyDescent="0.3">
      <c r="A1205" s="144" t="s">
        <v>248</v>
      </c>
      <c r="B1205" s="226" t="s">
        <v>708</v>
      </c>
      <c r="C1205" s="144">
        <v>0</v>
      </c>
      <c r="D1205" s="144">
        <v>0</v>
      </c>
      <c r="E1205" s="144">
        <v>0</v>
      </c>
      <c r="F1205" s="144">
        <v>0</v>
      </c>
      <c r="G1205" s="144">
        <v>0</v>
      </c>
    </row>
    <row r="1206" spans="1:7" ht="15.6" x14ac:dyDescent="0.3">
      <c r="A1206" s="144" t="s">
        <v>489</v>
      </c>
      <c r="B1206" s="226" t="s">
        <v>649</v>
      </c>
      <c r="C1206" s="144">
        <v>0</v>
      </c>
      <c r="D1206" s="144">
        <v>0</v>
      </c>
      <c r="E1206" s="144">
        <v>0</v>
      </c>
      <c r="F1206" s="144">
        <v>0</v>
      </c>
      <c r="G1206" s="144">
        <v>0</v>
      </c>
    </row>
    <row r="1207" spans="1:7" ht="15.6" x14ac:dyDescent="0.3">
      <c r="A1207" s="144" t="s">
        <v>491</v>
      </c>
      <c r="B1207" s="226" t="s">
        <v>650</v>
      </c>
      <c r="C1207" s="144">
        <v>0</v>
      </c>
      <c r="D1207" s="144">
        <v>0</v>
      </c>
      <c r="E1207" s="144">
        <v>0</v>
      </c>
      <c r="F1207" s="144">
        <v>0</v>
      </c>
      <c r="G1207" s="144">
        <v>0</v>
      </c>
    </row>
    <row r="1208" spans="1:7" ht="15.6" x14ac:dyDescent="0.3">
      <c r="A1208" s="144" t="s">
        <v>493</v>
      </c>
      <c r="B1208" s="226" t="s">
        <v>651</v>
      </c>
      <c r="C1208" s="144">
        <v>0</v>
      </c>
      <c r="D1208" s="144">
        <v>0</v>
      </c>
      <c r="E1208" s="144">
        <v>0</v>
      </c>
      <c r="F1208" s="144">
        <v>0</v>
      </c>
      <c r="G1208" s="144">
        <v>0</v>
      </c>
    </row>
    <row r="1209" spans="1:7" ht="15.6" x14ac:dyDescent="0.3">
      <c r="A1209" s="144" t="s">
        <v>495</v>
      </c>
      <c r="B1209" s="226" t="s">
        <v>652</v>
      </c>
      <c r="C1209" s="144">
        <v>0</v>
      </c>
      <c r="D1209" s="144">
        <v>0</v>
      </c>
      <c r="E1209" s="144">
        <v>0</v>
      </c>
      <c r="F1209" s="144">
        <v>0</v>
      </c>
      <c r="G1209" s="144">
        <v>0</v>
      </c>
    </row>
    <row r="1210" spans="1:7" ht="15.6" x14ac:dyDescent="0.3">
      <c r="A1210" s="144" t="s">
        <v>497</v>
      </c>
      <c r="B1210" s="226" t="s">
        <v>498</v>
      </c>
      <c r="C1210" s="144">
        <v>15869.970000000001</v>
      </c>
      <c r="D1210" s="144">
        <v>0</v>
      </c>
      <c r="E1210" s="144">
        <v>15869.970000000001</v>
      </c>
      <c r="F1210" s="144">
        <v>0</v>
      </c>
      <c r="G1210" s="144">
        <v>15869.970000000001</v>
      </c>
    </row>
    <row r="1211" spans="1:7" ht="15.6" x14ac:dyDescent="0.3">
      <c r="A1211" s="144" t="s">
        <v>499</v>
      </c>
      <c r="B1211" s="226" t="s">
        <v>709</v>
      </c>
      <c r="C1211" s="144">
        <v>0</v>
      </c>
      <c r="D1211" s="144">
        <v>0</v>
      </c>
      <c r="E1211" s="144">
        <v>0</v>
      </c>
      <c r="F1211" s="144">
        <v>0</v>
      </c>
      <c r="G1211" s="144">
        <v>0</v>
      </c>
    </row>
    <row r="1212" spans="1:7" ht="15.6" x14ac:dyDescent="0.3">
      <c r="A1212" s="144" t="s">
        <v>501</v>
      </c>
      <c r="B1212" s="226" t="s">
        <v>655</v>
      </c>
      <c r="C1212" s="144">
        <v>0</v>
      </c>
      <c r="D1212" s="144">
        <v>0</v>
      </c>
      <c r="E1212" s="144">
        <v>0</v>
      </c>
      <c r="F1212" s="144">
        <v>0</v>
      </c>
      <c r="G1212" s="144">
        <v>0</v>
      </c>
    </row>
    <row r="1213" spans="1:7" ht="15.6" x14ac:dyDescent="0.3">
      <c r="A1213" s="144" t="s">
        <v>503</v>
      </c>
      <c r="B1213" s="226" t="s">
        <v>710</v>
      </c>
      <c r="C1213" s="144">
        <v>10242.85</v>
      </c>
      <c r="D1213" s="144">
        <v>0</v>
      </c>
      <c r="E1213" s="144">
        <v>10242.85</v>
      </c>
      <c r="F1213" s="144">
        <v>0</v>
      </c>
      <c r="G1213" s="144">
        <v>10242.85</v>
      </c>
    </row>
    <row r="1214" spans="1:7" ht="15.6" x14ac:dyDescent="0.3">
      <c r="A1214" s="144" t="s">
        <v>505</v>
      </c>
      <c r="B1214" s="226" t="s">
        <v>657</v>
      </c>
      <c r="C1214" s="144">
        <v>0</v>
      </c>
      <c r="D1214" s="144">
        <v>0</v>
      </c>
      <c r="E1214" s="144">
        <v>0</v>
      </c>
      <c r="F1214" s="144">
        <v>0</v>
      </c>
      <c r="G1214" s="144">
        <v>0</v>
      </c>
    </row>
    <row r="1215" spans="1:7" ht="15.6" x14ac:dyDescent="0.3">
      <c r="A1215" s="144" t="s">
        <v>507</v>
      </c>
      <c r="B1215" s="226" t="s">
        <v>658</v>
      </c>
      <c r="C1215" s="144">
        <v>0</v>
      </c>
      <c r="D1215" s="144">
        <v>0</v>
      </c>
      <c r="E1215" s="144">
        <v>0</v>
      </c>
      <c r="F1215" s="144">
        <v>0</v>
      </c>
      <c r="G1215" s="144">
        <v>0</v>
      </c>
    </row>
    <row r="1216" spans="1:7" ht="15.6" x14ac:dyDescent="0.3">
      <c r="A1216" s="144" t="s">
        <v>270</v>
      </c>
      <c r="B1216" s="226" t="s">
        <v>659</v>
      </c>
      <c r="C1216" s="144">
        <v>0</v>
      </c>
      <c r="D1216" s="144">
        <v>0</v>
      </c>
      <c r="E1216" s="144">
        <v>0</v>
      </c>
      <c r="F1216" s="144">
        <v>0</v>
      </c>
      <c r="G1216" s="144">
        <v>0</v>
      </c>
    </row>
    <row r="1217" spans="1:7" ht="15.6" x14ac:dyDescent="0.3">
      <c r="A1217" s="144" t="s">
        <v>264</v>
      </c>
      <c r="B1217" s="226" t="s">
        <v>660</v>
      </c>
      <c r="C1217" s="144">
        <v>0</v>
      </c>
      <c r="D1217" s="144">
        <v>0</v>
      </c>
      <c r="E1217" s="144">
        <v>0</v>
      </c>
      <c r="F1217" s="144">
        <v>0</v>
      </c>
      <c r="G1217" s="144">
        <v>0</v>
      </c>
    </row>
    <row r="1218" spans="1:7" ht="15.6" x14ac:dyDescent="0.3">
      <c r="A1218" s="144" t="s">
        <v>276</v>
      </c>
      <c r="B1218" s="225" t="s">
        <v>711</v>
      </c>
      <c r="C1218" s="144">
        <v>0</v>
      </c>
      <c r="D1218" s="144">
        <v>0</v>
      </c>
      <c r="E1218" s="144">
        <v>0</v>
      </c>
      <c r="F1218" s="144">
        <v>0</v>
      </c>
      <c r="G1218" s="144">
        <v>0</v>
      </c>
    </row>
    <row r="1219" spans="1:7" ht="15.6" x14ac:dyDescent="0.3">
      <c r="A1219" s="144" t="s">
        <v>512</v>
      </c>
      <c r="B1219" s="149" t="s">
        <v>712</v>
      </c>
      <c r="C1219" s="144">
        <v>0</v>
      </c>
      <c r="D1219" s="144">
        <v>0</v>
      </c>
      <c r="E1219" s="144">
        <v>0</v>
      </c>
      <c r="F1219" s="144">
        <v>0</v>
      </c>
      <c r="G1219" s="144">
        <v>0</v>
      </c>
    </row>
    <row r="1220" spans="1:7" ht="15.6" x14ac:dyDescent="0.3">
      <c r="A1220" s="144" t="s">
        <v>515</v>
      </c>
      <c r="B1220" s="225" t="s">
        <v>713</v>
      </c>
      <c r="C1220" s="144">
        <v>0</v>
      </c>
      <c r="D1220" s="144">
        <v>0</v>
      </c>
      <c r="E1220" s="144">
        <v>0</v>
      </c>
      <c r="F1220" s="144">
        <v>0</v>
      </c>
      <c r="G1220" s="144">
        <v>0</v>
      </c>
    </row>
    <row r="1221" spans="1:7" ht="15.6" x14ac:dyDescent="0.3">
      <c r="A1221" s="147" t="s">
        <v>274</v>
      </c>
      <c r="B1221" s="149" t="s">
        <v>714</v>
      </c>
      <c r="C1221" s="144">
        <v>0</v>
      </c>
      <c r="D1221" s="144">
        <v>0</v>
      </c>
      <c r="E1221" s="144">
        <v>0</v>
      </c>
      <c r="F1221" s="144">
        <v>0</v>
      </c>
      <c r="G1221" s="144">
        <v>0</v>
      </c>
    </row>
    <row r="1222" spans="1:7" ht="15.6" x14ac:dyDescent="0.3">
      <c r="A1222" s="144" t="s">
        <v>518</v>
      </c>
      <c r="B1222" s="149" t="s">
        <v>715</v>
      </c>
      <c r="C1222" s="144">
        <v>0</v>
      </c>
      <c r="D1222" s="144">
        <v>0</v>
      </c>
      <c r="E1222" s="144">
        <v>0</v>
      </c>
      <c r="F1222" s="144">
        <v>0</v>
      </c>
      <c r="G1222" s="144">
        <v>0</v>
      </c>
    </row>
    <row r="1223" spans="1:7" ht="15.6" x14ac:dyDescent="0.3">
      <c r="A1223" s="144" t="s">
        <v>520</v>
      </c>
      <c r="B1223" s="226" t="s">
        <v>716</v>
      </c>
      <c r="C1223" s="144">
        <v>97.5</v>
      </c>
      <c r="D1223" s="144">
        <v>0</v>
      </c>
      <c r="E1223" s="144">
        <v>97.5</v>
      </c>
      <c r="F1223" s="144">
        <v>0</v>
      </c>
      <c r="G1223" s="144">
        <v>97.5</v>
      </c>
    </row>
    <row r="1224" spans="1:7" ht="15.6" x14ac:dyDescent="0.3">
      <c r="A1224" s="144" t="s">
        <v>522</v>
      </c>
      <c r="B1224" s="226" t="s">
        <v>717</v>
      </c>
      <c r="C1224" s="144">
        <v>0</v>
      </c>
      <c r="D1224" s="144">
        <v>0</v>
      </c>
      <c r="E1224" s="144">
        <v>0</v>
      </c>
      <c r="F1224" s="144">
        <v>0</v>
      </c>
      <c r="G1224" s="144">
        <v>0</v>
      </c>
    </row>
    <row r="1225" spans="1:7" ht="15.6" x14ac:dyDescent="0.3">
      <c r="A1225" s="144" t="s">
        <v>524</v>
      </c>
      <c r="B1225" s="226" t="s">
        <v>668</v>
      </c>
      <c r="C1225" s="144">
        <v>0</v>
      </c>
      <c r="D1225" s="144">
        <v>0</v>
      </c>
      <c r="E1225" s="144">
        <v>0</v>
      </c>
      <c r="F1225" s="144">
        <v>0</v>
      </c>
      <c r="G1225" s="144">
        <v>0</v>
      </c>
    </row>
    <row r="1226" spans="1:7" ht="15.6" x14ac:dyDescent="0.3">
      <c r="A1226" s="144" t="s">
        <v>526</v>
      </c>
      <c r="B1226" s="224" t="s">
        <v>669</v>
      </c>
      <c r="C1226" s="144">
        <v>0</v>
      </c>
      <c r="D1226" s="144">
        <v>0</v>
      </c>
      <c r="E1226" s="144">
        <v>0</v>
      </c>
      <c r="F1226" s="144">
        <v>0</v>
      </c>
      <c r="G1226" s="144">
        <v>0</v>
      </c>
    </row>
    <row r="1227" spans="1:7" ht="15.6" x14ac:dyDescent="0.3">
      <c r="A1227" s="144" t="s">
        <v>528</v>
      </c>
      <c r="B1227" s="224" t="s">
        <v>670</v>
      </c>
      <c r="C1227" s="144">
        <v>0</v>
      </c>
      <c r="D1227" s="144">
        <v>0</v>
      </c>
      <c r="E1227" s="144">
        <v>0</v>
      </c>
      <c r="F1227" s="144">
        <v>0</v>
      </c>
      <c r="G1227" s="144">
        <v>0</v>
      </c>
    </row>
    <row r="1228" spans="1:7" ht="15.6" x14ac:dyDescent="0.3">
      <c r="A1228" s="144" t="s">
        <v>530</v>
      </c>
      <c r="B1228" s="226" t="s">
        <v>718</v>
      </c>
      <c r="C1228" s="144">
        <v>0</v>
      </c>
      <c r="D1228" s="144">
        <v>0</v>
      </c>
      <c r="E1228" s="144">
        <v>0</v>
      </c>
      <c r="F1228" s="144">
        <v>0</v>
      </c>
      <c r="G1228" s="144">
        <v>0</v>
      </c>
    </row>
    <row r="1229" spans="1:7" ht="15.6" x14ac:dyDescent="0.3">
      <c r="A1229" s="144" t="s">
        <v>672</v>
      </c>
      <c r="B1229" s="226">
        <v>6825</v>
      </c>
      <c r="C1229" s="144">
        <v>78.239999999999995</v>
      </c>
      <c r="D1229" s="144">
        <v>0</v>
      </c>
      <c r="E1229" s="144">
        <v>78.239999999999995</v>
      </c>
      <c r="F1229" s="144">
        <v>0</v>
      </c>
      <c r="G1229" s="144">
        <v>78.239999999999995</v>
      </c>
    </row>
    <row r="1230" spans="1:7" ht="15.6" x14ac:dyDescent="0.3">
      <c r="A1230" s="144" t="s">
        <v>535</v>
      </c>
      <c r="B1230" s="226" t="s">
        <v>673</v>
      </c>
      <c r="C1230" s="144">
        <v>529.04999999999995</v>
      </c>
      <c r="D1230" s="144">
        <v>0</v>
      </c>
      <c r="E1230" s="144">
        <v>529.04999999999995</v>
      </c>
      <c r="F1230" s="144">
        <v>0</v>
      </c>
      <c r="G1230" s="144">
        <v>529.04999999999995</v>
      </c>
    </row>
    <row r="1231" spans="1:7" ht="15.6" x14ac:dyDescent="0.3">
      <c r="A1231" s="144" t="s">
        <v>347</v>
      </c>
      <c r="B1231" s="226" t="s">
        <v>674</v>
      </c>
      <c r="C1231" s="144">
        <v>0</v>
      </c>
      <c r="D1231" s="144">
        <v>0</v>
      </c>
      <c r="E1231" s="144">
        <v>0</v>
      </c>
      <c r="F1231" s="144">
        <v>0</v>
      </c>
      <c r="G1231" s="144">
        <v>0</v>
      </c>
    </row>
    <row r="1232" spans="1:7" ht="15.6" x14ac:dyDescent="0.3">
      <c r="A1232" s="144" t="s">
        <v>538</v>
      </c>
      <c r="B1232" s="226" t="s">
        <v>675</v>
      </c>
      <c r="C1232" s="144">
        <v>1828.26</v>
      </c>
      <c r="D1232" s="144">
        <v>0</v>
      </c>
      <c r="E1232" s="144">
        <v>1828.26</v>
      </c>
      <c r="F1232" s="144">
        <v>0</v>
      </c>
      <c r="G1232" s="144">
        <v>1828.26</v>
      </c>
    </row>
    <row r="1233" spans="1:7" ht="15.6" x14ac:dyDescent="0.3">
      <c r="A1233" s="144" t="s">
        <v>538</v>
      </c>
      <c r="B1233" s="226" t="s">
        <v>719</v>
      </c>
      <c r="C1233" s="144">
        <v>0</v>
      </c>
      <c r="D1233" s="144">
        <v>0</v>
      </c>
      <c r="E1233" s="144">
        <v>0</v>
      </c>
      <c r="F1233" s="144">
        <v>0</v>
      </c>
      <c r="G1233" s="144">
        <v>0</v>
      </c>
    </row>
    <row r="1234" spans="1:7" ht="15.6" x14ac:dyDescent="0.3">
      <c r="A1234" s="144" t="s">
        <v>541</v>
      </c>
      <c r="B1234" s="149" t="s">
        <v>677</v>
      </c>
      <c r="C1234" s="144">
        <v>236.23000000000002</v>
      </c>
      <c r="D1234" s="144">
        <v>0</v>
      </c>
      <c r="E1234" s="144">
        <v>236.23000000000002</v>
      </c>
      <c r="F1234" s="144">
        <v>0</v>
      </c>
      <c r="G1234" s="144">
        <v>236.23000000000002</v>
      </c>
    </row>
    <row r="1235" spans="1:7" ht="15.6" x14ac:dyDescent="0.3">
      <c r="A1235" s="144" t="s">
        <v>541</v>
      </c>
      <c r="B1235" s="149" t="s">
        <v>720</v>
      </c>
      <c r="C1235" s="144">
        <v>0</v>
      </c>
      <c r="D1235" s="144">
        <v>0</v>
      </c>
      <c r="E1235" s="144">
        <v>0</v>
      </c>
      <c r="F1235" s="144">
        <v>0</v>
      </c>
      <c r="G1235" s="144">
        <v>0</v>
      </c>
    </row>
    <row r="1236" spans="1:7" ht="15.6" x14ac:dyDescent="0.3">
      <c r="A1236" s="144" t="s">
        <v>544</v>
      </c>
      <c r="B1236" s="224" t="s">
        <v>721</v>
      </c>
      <c r="C1236" s="144">
        <v>0</v>
      </c>
      <c r="D1236" s="144">
        <v>0</v>
      </c>
      <c r="E1236" s="144">
        <v>0</v>
      </c>
      <c r="F1236" s="144">
        <v>0</v>
      </c>
      <c r="G1236" s="144">
        <v>0</v>
      </c>
    </row>
    <row r="1237" spans="1:7" ht="15.6" x14ac:dyDescent="0.3">
      <c r="A1237" s="144" t="s">
        <v>548</v>
      </c>
      <c r="B1237" s="226" t="s">
        <v>722</v>
      </c>
      <c r="C1237" s="144">
        <v>0</v>
      </c>
      <c r="D1237" s="144">
        <v>0</v>
      </c>
      <c r="E1237" s="144">
        <v>0</v>
      </c>
      <c r="F1237" s="144">
        <v>0</v>
      </c>
      <c r="G1237" s="144">
        <v>0</v>
      </c>
    </row>
    <row r="1238" spans="1:7" ht="15.6" x14ac:dyDescent="0.3">
      <c r="A1238" s="144" t="s">
        <v>553</v>
      </c>
      <c r="B1238" s="226" t="s">
        <v>682</v>
      </c>
      <c r="C1238" s="144">
        <v>0</v>
      </c>
      <c r="D1238" s="144">
        <v>0</v>
      </c>
      <c r="E1238" s="144">
        <v>0</v>
      </c>
      <c r="F1238" s="144">
        <v>0</v>
      </c>
      <c r="G1238" s="144">
        <v>0</v>
      </c>
    </row>
    <row r="1239" spans="1:7" ht="15.6" x14ac:dyDescent="0.3">
      <c r="A1239" s="144" t="s">
        <v>555</v>
      </c>
      <c r="B1239" s="149" t="s">
        <v>723</v>
      </c>
      <c r="C1239" s="144">
        <v>0</v>
      </c>
      <c r="D1239" s="144">
        <v>0</v>
      </c>
      <c r="E1239" s="144">
        <v>0</v>
      </c>
      <c r="F1239" s="144">
        <v>0</v>
      </c>
      <c r="G1239" s="144">
        <v>0</v>
      </c>
    </row>
    <row r="1240" spans="1:7" ht="15.6" x14ac:dyDescent="0.3">
      <c r="A1240" s="144" t="s">
        <v>557</v>
      </c>
      <c r="B1240" s="149" t="s">
        <v>684</v>
      </c>
      <c r="C1240" s="144">
        <v>0</v>
      </c>
      <c r="D1240" s="144">
        <v>0</v>
      </c>
      <c r="E1240" s="144">
        <v>0</v>
      </c>
      <c r="F1240" s="144">
        <v>0</v>
      </c>
      <c r="G1240" s="144">
        <v>0</v>
      </c>
    </row>
    <row r="1241" spans="1:7" ht="15.6" x14ac:dyDescent="0.3">
      <c r="A1241" s="144" t="s">
        <v>559</v>
      </c>
      <c r="B1241" s="149" t="s">
        <v>685</v>
      </c>
      <c r="C1241" s="144">
        <v>0</v>
      </c>
      <c r="D1241" s="144">
        <v>0</v>
      </c>
      <c r="E1241" s="144">
        <v>0</v>
      </c>
      <c r="F1241" s="144">
        <v>0</v>
      </c>
      <c r="G1241" s="144">
        <v>0</v>
      </c>
    </row>
    <row r="1242" spans="1:7" ht="15.6" x14ac:dyDescent="0.3">
      <c r="A1242" s="144" t="s">
        <v>561</v>
      </c>
      <c r="B1242" s="149" t="s">
        <v>724</v>
      </c>
      <c r="C1242" s="144">
        <v>0</v>
      </c>
      <c r="D1242" s="144">
        <v>0</v>
      </c>
      <c r="E1242" s="144">
        <v>0</v>
      </c>
      <c r="F1242" s="144">
        <v>0</v>
      </c>
      <c r="G1242" s="144">
        <v>0</v>
      </c>
    </row>
    <row r="1243" spans="1:7" ht="15.6" x14ac:dyDescent="0.3">
      <c r="A1243" s="144" t="s">
        <v>563</v>
      </c>
      <c r="B1243" s="149" t="s">
        <v>725</v>
      </c>
      <c r="C1243" s="144">
        <v>0</v>
      </c>
      <c r="D1243" s="144">
        <v>0</v>
      </c>
      <c r="E1243" s="144">
        <v>0</v>
      </c>
      <c r="F1243" s="144">
        <v>0</v>
      </c>
      <c r="G1243" s="144">
        <v>0</v>
      </c>
    </row>
    <row r="1244" spans="1:7" ht="15.6" x14ac:dyDescent="0.3">
      <c r="A1244" s="144" t="s">
        <v>566</v>
      </c>
      <c r="B1244" s="149" t="s">
        <v>726</v>
      </c>
      <c r="C1244" s="144">
        <v>0</v>
      </c>
      <c r="D1244" s="144">
        <v>0</v>
      </c>
      <c r="E1244" s="144">
        <v>0</v>
      </c>
      <c r="F1244" s="144">
        <v>0</v>
      </c>
      <c r="G1244" s="144">
        <v>0</v>
      </c>
    </row>
    <row r="1245" spans="1:7" ht="15.6" x14ac:dyDescent="0.3">
      <c r="A1245" s="144" t="s">
        <v>566</v>
      </c>
      <c r="B1245" s="149" t="s">
        <v>727</v>
      </c>
      <c r="C1245" s="144">
        <v>6306629.3600000003</v>
      </c>
      <c r="D1245" s="144">
        <v>-6306629.3600000013</v>
      </c>
      <c r="E1245" s="144">
        <v>0</v>
      </c>
      <c r="F1245" s="144">
        <v>0</v>
      </c>
      <c r="G1245" s="144">
        <v>0</v>
      </c>
    </row>
    <row r="1246" spans="1:7" ht="15.6" x14ac:dyDescent="0.3">
      <c r="A1246" s="144" t="s">
        <v>567</v>
      </c>
      <c r="B1246" s="225" t="s">
        <v>587</v>
      </c>
      <c r="C1246" s="144">
        <v>0</v>
      </c>
      <c r="D1246" s="144">
        <v>0</v>
      </c>
      <c r="E1246" s="144">
        <v>0</v>
      </c>
      <c r="F1246" s="144">
        <v>0</v>
      </c>
      <c r="G1246" s="144">
        <v>0</v>
      </c>
    </row>
    <row r="1247" spans="1:7" ht="15.6" x14ac:dyDescent="0.3">
      <c r="A1247" s="144" t="s">
        <v>569</v>
      </c>
      <c r="B1247" s="225" t="s">
        <v>570</v>
      </c>
      <c r="C1247" s="144"/>
      <c r="D1247" s="144">
        <v>0</v>
      </c>
      <c r="E1247" s="144">
        <v>0</v>
      </c>
      <c r="F1247" s="144">
        <v>0</v>
      </c>
      <c r="G1247" s="144">
        <v>0</v>
      </c>
    </row>
    <row r="1248" spans="1:7" ht="15.6" x14ac:dyDescent="0.3">
      <c r="A1248" s="144" t="s">
        <v>690</v>
      </c>
      <c r="B1248" s="144"/>
      <c r="C1248" s="144"/>
      <c r="D1248" s="144">
        <v>0</v>
      </c>
      <c r="E1248" s="144">
        <v>0</v>
      </c>
      <c r="F1248" s="144">
        <v>0</v>
      </c>
      <c r="G1248" s="144">
        <v>0</v>
      </c>
    </row>
    <row r="1249" spans="1:7" ht="15.6" x14ac:dyDescent="0.3">
      <c r="A1249" s="144" t="s">
        <v>572</v>
      </c>
      <c r="B1249" s="144"/>
      <c r="C1249" s="144"/>
      <c r="D1249" s="144">
        <v>0</v>
      </c>
      <c r="E1249" s="144">
        <v>0</v>
      </c>
      <c r="F1249" s="144">
        <v>0</v>
      </c>
      <c r="G1249" s="144">
        <v>0</v>
      </c>
    </row>
    <row r="1250" spans="1:7" ht="15.6" x14ac:dyDescent="0.3">
      <c r="A1250" s="144" t="s">
        <v>728</v>
      </c>
      <c r="B1250" s="225"/>
      <c r="C1250" s="144"/>
      <c r="D1250" s="144">
        <v>0</v>
      </c>
      <c r="E1250" s="144">
        <v>0</v>
      </c>
      <c r="F1250" s="144">
        <v>0</v>
      </c>
      <c r="G1250" s="144">
        <v>0</v>
      </c>
    </row>
    <row r="1251" spans="1:7" ht="15.6" x14ac:dyDescent="0.3">
      <c r="A1251" s="144" t="s">
        <v>574</v>
      </c>
      <c r="B1251" s="144"/>
      <c r="C1251" s="144"/>
      <c r="D1251" s="144">
        <v>0</v>
      </c>
      <c r="E1251" s="144">
        <v>0</v>
      </c>
      <c r="F1251" s="144">
        <v>0</v>
      </c>
      <c r="G1251" s="144">
        <v>0</v>
      </c>
    </row>
    <row r="1252" spans="1:7" ht="15.6" x14ac:dyDescent="0.3">
      <c r="A1252" s="144" t="s">
        <v>575</v>
      </c>
      <c r="B1252" s="144"/>
      <c r="C1252" s="144"/>
      <c r="D1252" s="144">
        <v>0</v>
      </c>
      <c r="E1252" s="144">
        <v>0</v>
      </c>
      <c r="F1252" s="144">
        <v>0</v>
      </c>
      <c r="G1252" s="144">
        <v>0</v>
      </c>
    </row>
    <row r="1253" spans="1:7" ht="15.6" x14ac:dyDescent="0.3">
      <c r="A1253" s="144"/>
      <c r="B1253" s="144"/>
      <c r="C1253" s="148" t="s">
        <v>577</v>
      </c>
      <c r="D1253" s="148" t="s">
        <v>577</v>
      </c>
      <c r="E1253" s="148" t="s">
        <v>577</v>
      </c>
      <c r="F1253" s="148" t="s">
        <v>577</v>
      </c>
      <c r="G1253" s="148" t="s">
        <v>577</v>
      </c>
    </row>
    <row r="1254" spans="1:7" ht="15.6" x14ac:dyDescent="0.3">
      <c r="A1254" s="144" t="s">
        <v>578</v>
      </c>
      <c r="B1254" s="158"/>
      <c r="C1254" s="144">
        <v>6580687.6200000001</v>
      </c>
      <c r="D1254" s="144">
        <v>-6306629.3600000013</v>
      </c>
      <c r="E1254" s="144">
        <v>274058.25999999995</v>
      </c>
      <c r="F1254" s="144">
        <v>0</v>
      </c>
      <c r="G1254" s="144">
        <v>274058.25999999995</v>
      </c>
    </row>
    <row r="1255" spans="1:7" ht="15.6" x14ac:dyDescent="0.3">
      <c r="A1255" s="144"/>
      <c r="B1255" s="158"/>
      <c r="C1255" s="148" t="s">
        <v>397</v>
      </c>
      <c r="D1255" s="148" t="s">
        <v>397</v>
      </c>
      <c r="E1255" s="148" t="s">
        <v>397</v>
      </c>
      <c r="F1255" s="148" t="s">
        <v>397</v>
      </c>
      <c r="G1255" s="148" t="s">
        <v>397</v>
      </c>
    </row>
    <row r="1256" spans="1:7" ht="15.6" x14ac:dyDescent="0.3">
      <c r="A1256" s="144"/>
      <c r="B1256" s="158"/>
      <c r="C1256" s="148"/>
      <c r="D1256" s="148"/>
      <c r="E1256" s="148"/>
      <c r="F1256" s="148"/>
      <c r="G1256" s="148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91"/>
  <sheetViews>
    <sheetView workbookViewId="0">
      <selection activeCell="G22" sqref="G22"/>
    </sheetView>
  </sheetViews>
  <sheetFormatPr defaultRowHeight="14.4" x14ac:dyDescent="0.3"/>
  <cols>
    <col min="1" max="1" width="63.33203125" bestFit="1" customWidth="1"/>
    <col min="2" max="2" width="9.33203125" bestFit="1" customWidth="1"/>
    <col min="3" max="3" width="7.6640625" bestFit="1" customWidth="1"/>
    <col min="5" max="5" width="40.5546875" bestFit="1" customWidth="1"/>
    <col min="6" max="6" width="9.33203125" bestFit="1" customWidth="1"/>
  </cols>
  <sheetData>
    <row r="1" spans="1:6" ht="15.6" x14ac:dyDescent="0.3">
      <c r="A1" s="3" t="s">
        <v>0</v>
      </c>
      <c r="B1" s="230" t="s">
        <v>409</v>
      </c>
      <c r="C1" s="5"/>
      <c r="E1" s="144" t="s">
        <v>408</v>
      </c>
      <c r="F1" s="230" t="s">
        <v>409</v>
      </c>
    </row>
    <row r="2" spans="1:6" ht="15.6" x14ac:dyDescent="0.3">
      <c r="A2" s="4" t="s">
        <v>1</v>
      </c>
      <c r="B2" s="230" t="s">
        <v>612</v>
      </c>
      <c r="C2" s="82" t="s">
        <v>2</v>
      </c>
      <c r="E2" s="144" t="s">
        <v>410</v>
      </c>
      <c r="F2" s="230" t="s">
        <v>612</v>
      </c>
    </row>
    <row r="3" spans="1:6" ht="15.6" x14ac:dyDescent="0.3">
      <c r="A3" s="72" t="s">
        <v>3</v>
      </c>
      <c r="B3" s="230" t="s">
        <v>613</v>
      </c>
      <c r="C3" s="1" t="s">
        <v>4</v>
      </c>
      <c r="E3" s="144" t="s">
        <v>413</v>
      </c>
      <c r="F3" s="230" t="s">
        <v>613</v>
      </c>
    </row>
    <row r="4" spans="1:6" ht="15.6" x14ac:dyDescent="0.3">
      <c r="A4" s="72" t="s">
        <v>5</v>
      </c>
      <c r="B4" s="230" t="s">
        <v>614</v>
      </c>
      <c r="C4" s="1" t="s">
        <v>6</v>
      </c>
      <c r="E4" s="144" t="s">
        <v>415</v>
      </c>
      <c r="F4" s="230" t="s">
        <v>614</v>
      </c>
    </row>
    <row r="5" spans="1:6" ht="15.6" x14ac:dyDescent="0.3">
      <c r="A5" s="72" t="s">
        <v>7</v>
      </c>
      <c r="B5" s="230" t="s">
        <v>615</v>
      </c>
      <c r="C5" s="1" t="s">
        <v>8</v>
      </c>
      <c r="E5" s="144" t="s">
        <v>417</v>
      </c>
      <c r="F5" s="230" t="s">
        <v>615</v>
      </c>
    </row>
    <row r="6" spans="1:6" ht="15.6" x14ac:dyDescent="0.3">
      <c r="A6" s="72" t="s">
        <v>9</v>
      </c>
      <c r="B6" s="230" t="s">
        <v>616</v>
      </c>
      <c r="C6" s="1" t="s">
        <v>10</v>
      </c>
      <c r="E6" s="144" t="s">
        <v>419</v>
      </c>
      <c r="F6" s="230" t="s">
        <v>616</v>
      </c>
    </row>
    <row r="7" spans="1:6" ht="15.6" x14ac:dyDescent="0.3">
      <c r="A7" s="72" t="s">
        <v>11</v>
      </c>
      <c r="B7" s="230" t="s">
        <v>617</v>
      </c>
      <c r="C7" s="1" t="s">
        <v>12</v>
      </c>
      <c r="E7" s="144" t="s">
        <v>421</v>
      </c>
      <c r="F7" s="230" t="s">
        <v>617</v>
      </c>
    </row>
    <row r="8" spans="1:6" ht="15.6" x14ac:dyDescent="0.3">
      <c r="A8" s="72" t="s">
        <v>13</v>
      </c>
      <c r="B8" s="230" t="s">
        <v>618</v>
      </c>
      <c r="C8" s="1" t="s">
        <v>14</v>
      </c>
      <c r="E8" s="144" t="s">
        <v>423</v>
      </c>
      <c r="F8" s="230" t="s">
        <v>618</v>
      </c>
    </row>
    <row r="9" spans="1:6" ht="15.6" x14ac:dyDescent="0.3">
      <c r="A9" s="72" t="s">
        <v>336</v>
      </c>
      <c r="B9" s="230" t="s">
        <v>619</v>
      </c>
      <c r="C9" s="1" t="s">
        <v>334</v>
      </c>
      <c r="E9" s="144" t="s">
        <v>605</v>
      </c>
      <c r="F9" s="230" t="s">
        <v>619</v>
      </c>
    </row>
    <row r="10" spans="1:6" ht="15.6" x14ac:dyDescent="0.3">
      <c r="A10" s="72" t="s">
        <v>324</v>
      </c>
      <c r="B10" s="230"/>
      <c r="C10" s="1" t="s">
        <v>325</v>
      </c>
      <c r="E10" s="144"/>
      <c r="F10" s="230"/>
    </row>
    <row r="11" spans="1:6" ht="15.6" x14ac:dyDescent="0.3">
      <c r="A11" s="72" t="s">
        <v>15</v>
      </c>
      <c r="B11" s="230" t="s">
        <v>620</v>
      </c>
      <c r="C11" s="1" t="s">
        <v>16</v>
      </c>
      <c r="E11" s="144" t="s">
        <v>429</v>
      </c>
      <c r="F11" s="230" t="s">
        <v>620</v>
      </c>
    </row>
    <row r="12" spans="1:6" ht="15.6" x14ac:dyDescent="0.3">
      <c r="A12" s="72" t="s">
        <v>17</v>
      </c>
      <c r="B12" s="230"/>
      <c r="C12" s="1" t="s">
        <v>18</v>
      </c>
      <c r="E12" s="144"/>
      <c r="F12" s="230"/>
    </row>
    <row r="13" spans="1:6" ht="15.6" x14ac:dyDescent="0.3">
      <c r="A13" s="72" t="s">
        <v>19</v>
      </c>
      <c r="B13" s="230" t="s">
        <v>621</v>
      </c>
      <c r="C13" s="1" t="s">
        <v>20</v>
      </c>
      <c r="E13" s="144" t="s">
        <v>432</v>
      </c>
      <c r="F13" s="230" t="s">
        <v>621</v>
      </c>
    </row>
    <row r="14" spans="1:6" ht="15.6" x14ac:dyDescent="0.3">
      <c r="A14" s="72" t="s">
        <v>21</v>
      </c>
      <c r="B14" s="230" t="s">
        <v>622</v>
      </c>
      <c r="C14" s="1" t="s">
        <v>22</v>
      </c>
      <c r="E14" s="144" t="s">
        <v>21</v>
      </c>
      <c r="F14" s="230" t="s">
        <v>622</v>
      </c>
    </row>
    <row r="15" spans="1:6" ht="15.6" x14ac:dyDescent="0.3">
      <c r="A15" s="72" t="s">
        <v>23</v>
      </c>
      <c r="B15" s="230" t="s">
        <v>623</v>
      </c>
      <c r="C15" s="1" t="s">
        <v>24</v>
      </c>
      <c r="E15" s="144" t="s">
        <v>284</v>
      </c>
      <c r="F15" s="230" t="s">
        <v>623</v>
      </c>
    </row>
    <row r="16" spans="1:6" ht="15.6" x14ac:dyDescent="0.3">
      <c r="A16" s="72" t="s">
        <v>25</v>
      </c>
      <c r="B16" s="230" t="s">
        <v>624</v>
      </c>
      <c r="C16" s="1" t="s">
        <v>26</v>
      </c>
      <c r="E16" s="147" t="s">
        <v>436</v>
      </c>
      <c r="F16" s="230" t="s">
        <v>624</v>
      </c>
    </row>
    <row r="17" spans="1:6" ht="15.6" x14ac:dyDescent="0.3">
      <c r="A17" s="72" t="s">
        <v>326</v>
      </c>
      <c r="B17" s="230" t="s">
        <v>439</v>
      </c>
      <c r="C17" s="1" t="s">
        <v>327</v>
      </c>
      <c r="E17" s="147" t="s">
        <v>438</v>
      </c>
      <c r="F17" s="230" t="s">
        <v>439</v>
      </c>
    </row>
    <row r="18" spans="1:6" ht="15.6" x14ac:dyDescent="0.3">
      <c r="A18" s="72" t="s">
        <v>27</v>
      </c>
      <c r="B18" s="230" t="s">
        <v>625</v>
      </c>
      <c r="C18" s="1" t="s">
        <v>28</v>
      </c>
      <c r="E18" s="144" t="s">
        <v>440</v>
      </c>
      <c r="F18" s="230" t="s">
        <v>625</v>
      </c>
    </row>
    <row r="19" spans="1:6" ht="15.6" x14ac:dyDescent="0.3">
      <c r="A19" s="72" t="s">
        <v>29</v>
      </c>
      <c r="B19" s="230" t="s">
        <v>626</v>
      </c>
      <c r="C19" s="1" t="s">
        <v>30</v>
      </c>
      <c r="E19" s="144" t="s">
        <v>442</v>
      </c>
      <c r="F19" s="230" t="s">
        <v>626</v>
      </c>
    </row>
    <row r="20" spans="1:6" ht="15.6" x14ac:dyDescent="0.3">
      <c r="A20" s="72" t="s">
        <v>31</v>
      </c>
      <c r="B20" s="230" t="s">
        <v>627</v>
      </c>
      <c r="C20" s="1" t="s">
        <v>32</v>
      </c>
      <c r="E20" s="144" t="s">
        <v>444</v>
      </c>
      <c r="F20" s="230" t="s">
        <v>627</v>
      </c>
    </row>
    <row r="21" spans="1:6" ht="15.6" x14ac:dyDescent="0.3">
      <c r="A21" s="72" t="s">
        <v>33</v>
      </c>
      <c r="B21" s="230" t="s">
        <v>628</v>
      </c>
      <c r="C21" s="1" t="s">
        <v>34</v>
      </c>
      <c r="E21" s="144" t="s">
        <v>446</v>
      </c>
      <c r="F21" s="230" t="s">
        <v>628</v>
      </c>
    </row>
    <row r="22" spans="1:6" ht="15.6" x14ac:dyDescent="0.3">
      <c r="A22" s="72" t="s">
        <v>35</v>
      </c>
      <c r="B22" s="230" t="s">
        <v>629</v>
      </c>
      <c r="C22" s="1" t="s">
        <v>36</v>
      </c>
      <c r="E22" s="144" t="s">
        <v>448</v>
      </c>
      <c r="F22" s="230" t="s">
        <v>629</v>
      </c>
    </row>
    <row r="23" spans="1:6" ht="15.6" x14ac:dyDescent="0.3">
      <c r="A23" s="72" t="s">
        <v>37</v>
      </c>
      <c r="B23" s="230" t="s">
        <v>630</v>
      </c>
      <c r="C23" s="1" t="s">
        <v>38</v>
      </c>
      <c r="E23" s="144" t="s">
        <v>450</v>
      </c>
      <c r="F23" s="230" t="s">
        <v>630</v>
      </c>
    </row>
    <row r="24" spans="1:6" ht="15.6" x14ac:dyDescent="0.3">
      <c r="A24" s="72" t="s">
        <v>39</v>
      </c>
      <c r="B24" s="230" t="s">
        <v>631</v>
      </c>
      <c r="C24" s="1" t="s">
        <v>40</v>
      </c>
      <c r="E24" s="144" t="s">
        <v>452</v>
      </c>
      <c r="F24" s="230" t="s">
        <v>631</v>
      </c>
    </row>
    <row r="25" spans="1:6" ht="15.6" x14ac:dyDescent="0.3">
      <c r="A25" s="72" t="s">
        <v>41</v>
      </c>
      <c r="B25" s="230" t="s">
        <v>632</v>
      </c>
      <c r="C25" s="1" t="s">
        <v>42</v>
      </c>
      <c r="E25" s="144" t="s">
        <v>454</v>
      </c>
      <c r="F25" s="230" t="s">
        <v>632</v>
      </c>
    </row>
    <row r="26" spans="1:6" ht="15.6" x14ac:dyDescent="0.3">
      <c r="A26" s="72" t="s">
        <v>43</v>
      </c>
      <c r="B26" s="230" t="s">
        <v>633</v>
      </c>
      <c r="C26" s="1" t="s">
        <v>44</v>
      </c>
      <c r="E26" s="144" t="s">
        <v>456</v>
      </c>
      <c r="F26" s="230" t="s">
        <v>633</v>
      </c>
    </row>
    <row r="27" spans="1:6" ht="15.6" x14ac:dyDescent="0.3">
      <c r="A27" s="72" t="s">
        <v>45</v>
      </c>
      <c r="B27" s="230" t="s">
        <v>634</v>
      </c>
      <c r="C27" s="1" t="s">
        <v>46</v>
      </c>
      <c r="E27" s="144" t="s">
        <v>458</v>
      </c>
      <c r="F27" s="230" t="s">
        <v>634</v>
      </c>
    </row>
    <row r="28" spans="1:6" ht="15.6" x14ac:dyDescent="0.3">
      <c r="A28" s="72" t="s">
        <v>47</v>
      </c>
      <c r="B28" s="230" t="s">
        <v>635</v>
      </c>
      <c r="C28" s="1" t="s">
        <v>48</v>
      </c>
      <c r="E28" s="144" t="s">
        <v>460</v>
      </c>
      <c r="F28" s="230" t="s">
        <v>635</v>
      </c>
    </row>
    <row r="29" spans="1:6" ht="15.6" x14ac:dyDescent="0.3">
      <c r="A29" s="72" t="s">
        <v>49</v>
      </c>
      <c r="B29" s="230" t="s">
        <v>636</v>
      </c>
      <c r="C29" s="1" t="s">
        <v>50</v>
      </c>
      <c r="E29" s="144" t="s">
        <v>462</v>
      </c>
      <c r="F29" s="230" t="s">
        <v>636</v>
      </c>
    </row>
    <row r="30" spans="1:6" ht="15.6" x14ac:dyDescent="0.3">
      <c r="A30" s="72" t="s">
        <v>51</v>
      </c>
      <c r="B30" s="230" t="s">
        <v>637</v>
      </c>
      <c r="C30" s="1" t="s">
        <v>52</v>
      </c>
      <c r="E30" s="144" t="s">
        <v>464</v>
      </c>
      <c r="F30" s="230" t="s">
        <v>637</v>
      </c>
    </row>
    <row r="31" spans="1:6" ht="15.6" x14ac:dyDescent="0.3">
      <c r="A31" s="72" t="s">
        <v>53</v>
      </c>
      <c r="B31" s="230" t="s">
        <v>638</v>
      </c>
      <c r="C31" s="1" t="s">
        <v>54</v>
      </c>
      <c r="E31" s="144" t="s">
        <v>466</v>
      </c>
      <c r="F31" s="230" t="s">
        <v>638</v>
      </c>
    </row>
    <row r="32" spans="1:6" ht="15.6" x14ac:dyDescent="0.3">
      <c r="A32" s="72" t="s">
        <v>307</v>
      </c>
      <c r="B32" s="230" t="s">
        <v>639</v>
      </c>
      <c r="C32" s="1" t="s">
        <v>55</v>
      </c>
      <c r="E32" s="144" t="s">
        <v>468</v>
      </c>
      <c r="F32" s="230" t="s">
        <v>639</v>
      </c>
    </row>
    <row r="33" spans="1:6" ht="15.6" x14ac:dyDescent="0.3">
      <c r="A33" s="72" t="s">
        <v>56</v>
      </c>
      <c r="B33" s="230" t="s">
        <v>640</v>
      </c>
      <c r="C33" s="1" t="s">
        <v>57</v>
      </c>
      <c r="E33" s="144" t="s">
        <v>470</v>
      </c>
      <c r="F33" s="230" t="s">
        <v>640</v>
      </c>
    </row>
    <row r="34" spans="1:6" ht="15.6" x14ac:dyDescent="0.3">
      <c r="A34" s="72" t="s">
        <v>58</v>
      </c>
      <c r="B34" s="230" t="s">
        <v>641</v>
      </c>
      <c r="C34" s="1" t="s">
        <v>59</v>
      </c>
      <c r="E34" s="144" t="s">
        <v>472</v>
      </c>
      <c r="F34" s="230" t="s">
        <v>641</v>
      </c>
    </row>
    <row r="35" spans="1:6" ht="15.6" x14ac:dyDescent="0.3">
      <c r="A35" s="72" t="s">
        <v>60</v>
      </c>
      <c r="B35" s="230" t="s">
        <v>642</v>
      </c>
      <c r="C35" s="1" t="s">
        <v>61</v>
      </c>
      <c r="E35" s="144" t="s">
        <v>474</v>
      </c>
      <c r="F35" s="230" t="s">
        <v>642</v>
      </c>
    </row>
    <row r="36" spans="1:6" ht="15.6" x14ac:dyDescent="0.3">
      <c r="A36" s="72" t="s">
        <v>62</v>
      </c>
      <c r="B36" s="230" t="s">
        <v>643</v>
      </c>
      <c r="C36" s="1" t="s">
        <v>63</v>
      </c>
      <c r="E36" s="144" t="s">
        <v>476</v>
      </c>
      <c r="F36" s="230" t="s">
        <v>643</v>
      </c>
    </row>
    <row r="37" spans="1:6" ht="15.6" x14ac:dyDescent="0.3">
      <c r="A37" s="72" t="s">
        <v>64</v>
      </c>
      <c r="B37" s="230" t="s">
        <v>644</v>
      </c>
      <c r="C37" s="1" t="s">
        <v>65</v>
      </c>
      <c r="E37" s="144" t="s">
        <v>478</v>
      </c>
      <c r="F37" s="230" t="s">
        <v>644</v>
      </c>
    </row>
    <row r="38" spans="1:6" ht="15.6" x14ac:dyDescent="0.3">
      <c r="A38" s="72" t="s">
        <v>66</v>
      </c>
      <c r="B38" s="230"/>
      <c r="C38" s="1" t="s">
        <v>67</v>
      </c>
      <c r="E38" s="144"/>
      <c r="F38" s="230"/>
    </row>
    <row r="39" spans="1:6" ht="15.6" x14ac:dyDescent="0.3">
      <c r="A39" s="72" t="s">
        <v>68</v>
      </c>
      <c r="B39" s="230" t="s">
        <v>484</v>
      </c>
      <c r="C39" s="1" t="s">
        <v>69</v>
      </c>
      <c r="E39" s="144" t="s">
        <v>481</v>
      </c>
      <c r="F39" s="230" t="s">
        <v>484</v>
      </c>
    </row>
    <row r="40" spans="1:6" ht="15.6" x14ac:dyDescent="0.3">
      <c r="A40" s="2" t="s">
        <v>70</v>
      </c>
      <c r="B40" s="230" t="s">
        <v>645</v>
      </c>
      <c r="C40" s="1" t="s">
        <v>71</v>
      </c>
      <c r="E40" s="144" t="s">
        <v>481</v>
      </c>
      <c r="F40" s="230" t="s">
        <v>645</v>
      </c>
    </row>
    <row r="41" spans="1:6" ht="15.6" x14ac:dyDescent="0.3">
      <c r="A41" s="2" t="s">
        <v>72</v>
      </c>
      <c r="B41" s="230"/>
      <c r="C41" s="1" t="s">
        <v>73</v>
      </c>
      <c r="E41" s="144"/>
      <c r="F41" s="230"/>
    </row>
    <row r="42" spans="1:6" ht="15.6" x14ac:dyDescent="0.3">
      <c r="A42" s="72" t="s">
        <v>74</v>
      </c>
      <c r="B42" s="230" t="s">
        <v>646</v>
      </c>
      <c r="C42" s="1" t="s">
        <v>75</v>
      </c>
      <c r="E42" s="144" t="s">
        <v>485</v>
      </c>
      <c r="F42" s="230" t="s">
        <v>646</v>
      </c>
    </row>
    <row r="43" spans="1:6" ht="15.6" x14ac:dyDescent="0.3">
      <c r="A43" s="72" t="s">
        <v>76</v>
      </c>
      <c r="B43" s="230" t="s">
        <v>647</v>
      </c>
      <c r="C43" s="1" t="s">
        <v>77</v>
      </c>
      <c r="E43" s="144" t="s">
        <v>248</v>
      </c>
      <c r="F43" s="230" t="s">
        <v>647</v>
      </c>
    </row>
    <row r="44" spans="1:6" ht="15.6" x14ac:dyDescent="0.3">
      <c r="A44" s="72" t="s">
        <v>78</v>
      </c>
      <c r="B44" s="230" t="s">
        <v>648</v>
      </c>
      <c r="C44" s="1" t="s">
        <v>79</v>
      </c>
      <c r="E44" s="144" t="s">
        <v>248</v>
      </c>
      <c r="F44" s="230" t="s">
        <v>648</v>
      </c>
    </row>
    <row r="45" spans="1:6" ht="15.6" x14ac:dyDescent="0.3">
      <c r="A45" s="72" t="s">
        <v>80</v>
      </c>
      <c r="B45" s="230" t="s">
        <v>649</v>
      </c>
      <c r="C45" s="1" t="s">
        <v>81</v>
      </c>
      <c r="E45" s="144" t="s">
        <v>489</v>
      </c>
      <c r="F45" s="230" t="s">
        <v>649</v>
      </c>
    </row>
    <row r="46" spans="1:6" ht="15.6" x14ac:dyDescent="0.3">
      <c r="A46" s="72" t="s">
        <v>82</v>
      </c>
      <c r="B46" s="230" t="s">
        <v>650</v>
      </c>
      <c r="C46" s="1" t="s">
        <v>83</v>
      </c>
      <c r="E46" s="144" t="s">
        <v>491</v>
      </c>
      <c r="F46" s="230" t="s">
        <v>650</v>
      </c>
    </row>
    <row r="47" spans="1:6" ht="15.6" x14ac:dyDescent="0.3">
      <c r="A47" s="72" t="s">
        <v>84</v>
      </c>
      <c r="B47" s="230" t="s">
        <v>651</v>
      </c>
      <c r="C47" s="1" t="s">
        <v>85</v>
      </c>
      <c r="E47" s="144" t="s">
        <v>493</v>
      </c>
      <c r="F47" s="230" t="s">
        <v>651</v>
      </c>
    </row>
    <row r="48" spans="1:6" ht="15.6" x14ac:dyDescent="0.3">
      <c r="A48" s="72" t="s">
        <v>86</v>
      </c>
      <c r="B48" s="230" t="s">
        <v>652</v>
      </c>
      <c r="C48" s="1" t="s">
        <v>87</v>
      </c>
      <c r="E48" s="144" t="s">
        <v>495</v>
      </c>
      <c r="F48" s="230" t="s">
        <v>652</v>
      </c>
    </row>
    <row r="49" spans="1:6" ht="15.6" x14ac:dyDescent="0.3">
      <c r="A49" s="72" t="s">
        <v>88</v>
      </c>
      <c r="B49" s="230" t="s">
        <v>653</v>
      </c>
      <c r="C49" s="1" t="s">
        <v>89</v>
      </c>
      <c r="E49" s="144" t="s">
        <v>497</v>
      </c>
      <c r="F49" s="230" t="s">
        <v>653</v>
      </c>
    </row>
    <row r="50" spans="1:6" ht="15.6" x14ac:dyDescent="0.3">
      <c r="A50" s="72" t="s">
        <v>90</v>
      </c>
      <c r="B50" s="230" t="s">
        <v>654</v>
      </c>
      <c r="C50" s="1" t="s">
        <v>91</v>
      </c>
      <c r="E50" s="144" t="s">
        <v>499</v>
      </c>
      <c r="F50" s="230" t="s">
        <v>654</v>
      </c>
    </row>
    <row r="51" spans="1:6" ht="15.6" x14ac:dyDescent="0.3">
      <c r="A51" s="72" t="s">
        <v>92</v>
      </c>
      <c r="B51" s="230" t="s">
        <v>655</v>
      </c>
      <c r="C51" s="1" t="s">
        <v>93</v>
      </c>
      <c r="E51" s="144" t="s">
        <v>501</v>
      </c>
      <c r="F51" s="230" t="s">
        <v>655</v>
      </c>
    </row>
    <row r="52" spans="1:6" ht="15.6" x14ac:dyDescent="0.3">
      <c r="A52" s="72" t="s">
        <v>94</v>
      </c>
      <c r="B52" s="230" t="s">
        <v>656</v>
      </c>
      <c r="C52" s="1" t="s">
        <v>95</v>
      </c>
      <c r="E52" s="144" t="s">
        <v>503</v>
      </c>
      <c r="F52" s="230" t="s">
        <v>656</v>
      </c>
    </row>
    <row r="53" spans="1:6" ht="15.6" x14ac:dyDescent="0.3">
      <c r="A53" s="72" t="s">
        <v>96</v>
      </c>
      <c r="B53" s="230" t="s">
        <v>657</v>
      </c>
      <c r="C53" s="1" t="s">
        <v>97</v>
      </c>
      <c r="E53" s="144" t="s">
        <v>505</v>
      </c>
      <c r="F53" s="230" t="s">
        <v>657</v>
      </c>
    </row>
    <row r="54" spans="1:6" ht="15.6" x14ac:dyDescent="0.3">
      <c r="A54" s="72" t="s">
        <v>98</v>
      </c>
      <c r="B54" s="230" t="s">
        <v>658</v>
      </c>
      <c r="C54" s="1" t="s">
        <v>99</v>
      </c>
      <c r="E54" s="144" t="s">
        <v>507</v>
      </c>
      <c r="F54" s="230" t="s">
        <v>658</v>
      </c>
    </row>
    <row r="55" spans="1:6" ht="15.6" x14ac:dyDescent="0.3">
      <c r="A55" s="72" t="s">
        <v>100</v>
      </c>
      <c r="B55" s="230" t="s">
        <v>659</v>
      </c>
      <c r="C55" s="1" t="s">
        <v>101</v>
      </c>
      <c r="E55" s="144" t="s">
        <v>270</v>
      </c>
      <c r="F55" s="230" t="s">
        <v>659</v>
      </c>
    </row>
    <row r="56" spans="1:6" ht="15.6" x14ac:dyDescent="0.3">
      <c r="A56" s="72" t="s">
        <v>102</v>
      </c>
      <c r="B56" s="230" t="s">
        <v>660</v>
      </c>
      <c r="C56" s="1" t="s">
        <v>103</v>
      </c>
      <c r="E56" s="144" t="s">
        <v>264</v>
      </c>
      <c r="F56" s="230" t="s">
        <v>660</v>
      </c>
    </row>
    <row r="57" spans="1:6" ht="15.6" x14ac:dyDescent="0.3">
      <c r="A57" s="72" t="s">
        <v>104</v>
      </c>
      <c r="B57" s="230" t="s">
        <v>661</v>
      </c>
      <c r="C57" s="1" t="s">
        <v>105</v>
      </c>
      <c r="E57" s="144" t="s">
        <v>276</v>
      </c>
      <c r="F57" s="230" t="s">
        <v>661</v>
      </c>
    </row>
    <row r="58" spans="1:6" ht="15.6" x14ac:dyDescent="0.3">
      <c r="A58" s="72" t="s">
        <v>106</v>
      </c>
      <c r="B58" s="230" t="s">
        <v>662</v>
      </c>
      <c r="C58" s="1" t="s">
        <v>107</v>
      </c>
      <c r="E58" s="144" t="s">
        <v>512</v>
      </c>
      <c r="F58" s="230" t="s">
        <v>662</v>
      </c>
    </row>
    <row r="59" spans="1:6" ht="15.6" x14ac:dyDescent="0.3">
      <c r="A59" s="72" t="s">
        <v>108</v>
      </c>
      <c r="B59" s="230" t="s">
        <v>663</v>
      </c>
      <c r="C59" s="1" t="s">
        <v>109</v>
      </c>
      <c r="E59" s="144" t="s">
        <v>515</v>
      </c>
      <c r="F59" s="230" t="s">
        <v>663</v>
      </c>
    </row>
    <row r="60" spans="1:6" ht="15.6" x14ac:dyDescent="0.3">
      <c r="A60" s="72" t="s">
        <v>110</v>
      </c>
      <c r="B60" s="230" t="s">
        <v>664</v>
      </c>
      <c r="C60" s="1" t="s">
        <v>111</v>
      </c>
      <c r="E60" s="144" t="s">
        <v>274</v>
      </c>
      <c r="F60" s="230" t="s">
        <v>664</v>
      </c>
    </row>
    <row r="61" spans="1:6" ht="15.6" x14ac:dyDescent="0.3">
      <c r="A61" s="72" t="s">
        <v>112</v>
      </c>
      <c r="B61" s="230" t="s">
        <v>665</v>
      </c>
      <c r="C61" s="1" t="s">
        <v>113</v>
      </c>
      <c r="E61" s="144" t="s">
        <v>518</v>
      </c>
      <c r="F61" s="230" t="s">
        <v>665</v>
      </c>
    </row>
    <row r="62" spans="1:6" ht="15.6" x14ac:dyDescent="0.3">
      <c r="A62" s="72" t="s">
        <v>114</v>
      </c>
      <c r="B62" s="230" t="s">
        <v>666</v>
      </c>
      <c r="C62" s="1" t="s">
        <v>115</v>
      </c>
      <c r="E62" s="144" t="s">
        <v>520</v>
      </c>
      <c r="F62" s="230" t="s">
        <v>666</v>
      </c>
    </row>
    <row r="63" spans="1:6" ht="15.6" x14ac:dyDescent="0.3">
      <c r="A63" s="72" t="s">
        <v>116</v>
      </c>
      <c r="B63" s="230" t="s">
        <v>667</v>
      </c>
      <c r="C63" s="1" t="s">
        <v>117</v>
      </c>
      <c r="E63" s="144" t="s">
        <v>522</v>
      </c>
      <c r="F63" s="230" t="s">
        <v>667</v>
      </c>
    </row>
    <row r="64" spans="1:6" ht="15.6" x14ac:dyDescent="0.3">
      <c r="A64" s="72" t="s">
        <v>118</v>
      </c>
      <c r="B64" s="230" t="s">
        <v>668</v>
      </c>
      <c r="C64" s="1" t="s">
        <v>119</v>
      </c>
      <c r="E64" s="144" t="s">
        <v>524</v>
      </c>
      <c r="F64" s="230" t="s">
        <v>668</v>
      </c>
    </row>
    <row r="65" spans="1:6" ht="15.6" x14ac:dyDescent="0.3">
      <c r="A65" s="72" t="s">
        <v>120</v>
      </c>
      <c r="B65" s="230" t="s">
        <v>669</v>
      </c>
      <c r="C65" s="1" t="s">
        <v>121</v>
      </c>
      <c r="E65" s="144" t="s">
        <v>526</v>
      </c>
      <c r="F65" s="230" t="s">
        <v>669</v>
      </c>
    </row>
    <row r="66" spans="1:6" ht="15.6" x14ac:dyDescent="0.3">
      <c r="A66" s="72" t="s">
        <v>122</v>
      </c>
      <c r="B66" s="230" t="s">
        <v>670</v>
      </c>
      <c r="C66" s="1" t="s">
        <v>123</v>
      </c>
      <c r="E66" s="144" t="s">
        <v>528</v>
      </c>
      <c r="F66" s="230" t="s">
        <v>670</v>
      </c>
    </row>
    <row r="67" spans="1:6" ht="15.6" x14ac:dyDescent="0.3">
      <c r="A67" s="72" t="s">
        <v>124</v>
      </c>
      <c r="B67" s="230" t="s">
        <v>671</v>
      </c>
      <c r="C67" s="1" t="s">
        <v>125</v>
      </c>
      <c r="E67" s="144" t="s">
        <v>530</v>
      </c>
      <c r="F67" s="230" t="s">
        <v>671</v>
      </c>
    </row>
    <row r="68" spans="1:6" ht="15.6" x14ac:dyDescent="0.3">
      <c r="A68" s="72" t="s">
        <v>126</v>
      </c>
      <c r="B68" s="230"/>
      <c r="C68" s="1" t="s">
        <v>127</v>
      </c>
      <c r="E68" s="144"/>
      <c r="F68" s="230"/>
    </row>
    <row r="69" spans="1:6" ht="15.6" x14ac:dyDescent="0.3">
      <c r="A69" s="50" t="s">
        <v>313</v>
      </c>
      <c r="B69" s="230">
        <v>6825</v>
      </c>
      <c r="C69" s="1" t="s">
        <v>314</v>
      </c>
      <c r="E69" s="144" t="s">
        <v>672</v>
      </c>
      <c r="F69" s="230">
        <v>6825</v>
      </c>
    </row>
    <row r="70" spans="1:6" ht="15.6" x14ac:dyDescent="0.3">
      <c r="A70" s="50" t="s">
        <v>344</v>
      </c>
      <c r="B70" s="230"/>
      <c r="C70" s="1" t="s">
        <v>341</v>
      </c>
      <c r="E70" s="144"/>
      <c r="F70" s="230"/>
    </row>
    <row r="71" spans="1:6" ht="15.6" x14ac:dyDescent="0.3">
      <c r="A71" s="72" t="s">
        <v>128</v>
      </c>
      <c r="B71" s="230" t="s">
        <v>673</v>
      </c>
      <c r="C71" s="1" t="s">
        <v>129</v>
      </c>
      <c r="E71" s="144" t="s">
        <v>535</v>
      </c>
      <c r="F71" s="230" t="s">
        <v>673</v>
      </c>
    </row>
    <row r="72" spans="1:6" ht="15.6" x14ac:dyDescent="0.3">
      <c r="A72" s="72" t="s">
        <v>342</v>
      </c>
      <c r="B72" s="230" t="s">
        <v>674</v>
      </c>
      <c r="C72" s="1" t="s">
        <v>343</v>
      </c>
      <c r="E72" s="144" t="s">
        <v>347</v>
      </c>
      <c r="F72" s="230" t="s">
        <v>674</v>
      </c>
    </row>
    <row r="73" spans="1:6" ht="15.6" x14ac:dyDescent="0.3">
      <c r="A73" s="72" t="s">
        <v>130</v>
      </c>
      <c r="B73" s="230" t="s">
        <v>675</v>
      </c>
      <c r="C73" s="1" t="s">
        <v>131</v>
      </c>
      <c r="E73" s="144" t="s">
        <v>538</v>
      </c>
      <c r="F73" s="230" t="s">
        <v>675</v>
      </c>
    </row>
    <row r="74" spans="1:6" ht="15.6" x14ac:dyDescent="0.3">
      <c r="A74" s="94" t="s">
        <v>132</v>
      </c>
      <c r="B74" s="230" t="s">
        <v>676</v>
      </c>
      <c r="C74" s="96" t="s">
        <v>133</v>
      </c>
      <c r="E74" s="144" t="s">
        <v>538</v>
      </c>
      <c r="F74" s="230" t="s">
        <v>676</v>
      </c>
    </row>
    <row r="75" spans="1:6" ht="15.6" x14ac:dyDescent="0.3">
      <c r="A75" s="94" t="s">
        <v>134</v>
      </c>
      <c r="B75" s="230" t="s">
        <v>677</v>
      </c>
      <c r="C75" s="96" t="s">
        <v>135</v>
      </c>
      <c r="E75" s="144" t="s">
        <v>541</v>
      </c>
      <c r="F75" s="230" t="s">
        <v>677</v>
      </c>
    </row>
    <row r="76" spans="1:6" ht="15.6" x14ac:dyDescent="0.3">
      <c r="A76" s="72" t="s">
        <v>136</v>
      </c>
      <c r="B76" s="230" t="s">
        <v>678</v>
      </c>
      <c r="C76" s="1" t="s">
        <v>137</v>
      </c>
      <c r="E76" s="144" t="s">
        <v>541</v>
      </c>
      <c r="F76" s="230" t="s">
        <v>678</v>
      </c>
    </row>
    <row r="77" spans="1:6" ht="15.6" x14ac:dyDescent="0.3">
      <c r="A77" s="72" t="s">
        <v>318</v>
      </c>
      <c r="B77" s="230" t="s">
        <v>679</v>
      </c>
      <c r="C77" s="1" t="s">
        <v>317</v>
      </c>
      <c r="E77" s="144" t="s">
        <v>544</v>
      </c>
      <c r="F77" s="230" t="s">
        <v>679</v>
      </c>
    </row>
    <row r="78" spans="1:6" ht="15.6" x14ac:dyDescent="0.3">
      <c r="A78" s="72" t="s">
        <v>316</v>
      </c>
      <c r="B78" s="230">
        <v>8025</v>
      </c>
      <c r="C78" s="1" t="s">
        <v>315</v>
      </c>
      <c r="E78" s="144" t="s">
        <v>680</v>
      </c>
      <c r="F78" s="230">
        <v>8025</v>
      </c>
    </row>
    <row r="79" spans="1:6" ht="15.6" x14ac:dyDescent="0.3">
      <c r="A79" s="72" t="s">
        <v>138</v>
      </c>
      <c r="B79" s="230" t="s">
        <v>681</v>
      </c>
      <c r="C79" s="1" t="s">
        <v>139</v>
      </c>
      <c r="E79" s="144" t="s">
        <v>548</v>
      </c>
      <c r="F79" s="230" t="s">
        <v>681</v>
      </c>
    </row>
    <row r="80" spans="1:6" ht="15.6" x14ac:dyDescent="0.3">
      <c r="A80" s="72" t="s">
        <v>353</v>
      </c>
      <c r="B80" s="230"/>
      <c r="C80" s="1" t="s">
        <v>351</v>
      </c>
      <c r="E80" s="144"/>
      <c r="F80" s="230"/>
    </row>
    <row r="81" spans="1:6" ht="15.6" x14ac:dyDescent="0.3">
      <c r="A81" s="72" t="s">
        <v>330</v>
      </c>
      <c r="B81" s="230"/>
      <c r="C81" s="1" t="s">
        <v>331</v>
      </c>
      <c r="E81" s="144"/>
      <c r="F81" s="230"/>
    </row>
    <row r="82" spans="1:6" ht="15.6" x14ac:dyDescent="0.3">
      <c r="A82" s="72" t="s">
        <v>140</v>
      </c>
      <c r="B82" s="230" t="s">
        <v>682</v>
      </c>
      <c r="C82" s="1" t="s">
        <v>141</v>
      </c>
      <c r="E82" s="144" t="s">
        <v>553</v>
      </c>
      <c r="F82" s="230" t="s">
        <v>682</v>
      </c>
    </row>
    <row r="83" spans="1:6" ht="15.6" x14ac:dyDescent="0.3">
      <c r="A83" s="72" t="s">
        <v>142</v>
      </c>
      <c r="B83" s="230" t="s">
        <v>683</v>
      </c>
      <c r="C83" s="1" t="s">
        <v>143</v>
      </c>
      <c r="E83" s="144" t="s">
        <v>555</v>
      </c>
      <c r="F83" s="230" t="s">
        <v>683</v>
      </c>
    </row>
    <row r="84" spans="1:6" ht="15.6" x14ac:dyDescent="0.3">
      <c r="A84" s="72" t="s">
        <v>144</v>
      </c>
      <c r="B84" s="230" t="s">
        <v>684</v>
      </c>
      <c r="C84" s="1" t="s">
        <v>145</v>
      </c>
      <c r="E84" s="144" t="s">
        <v>557</v>
      </c>
      <c r="F84" s="230" t="s">
        <v>684</v>
      </c>
    </row>
    <row r="85" spans="1:6" ht="15.6" x14ac:dyDescent="0.3">
      <c r="A85" s="72" t="s">
        <v>146</v>
      </c>
      <c r="B85" s="230" t="s">
        <v>685</v>
      </c>
      <c r="C85" s="1" t="s">
        <v>147</v>
      </c>
      <c r="E85" s="144" t="s">
        <v>559</v>
      </c>
      <c r="F85" s="230" t="s">
        <v>685</v>
      </c>
    </row>
    <row r="86" spans="1:6" ht="15.6" x14ac:dyDescent="0.3">
      <c r="A86" s="72" t="s">
        <v>148</v>
      </c>
      <c r="B86" s="230" t="s">
        <v>686</v>
      </c>
      <c r="C86" s="1" t="s">
        <v>149</v>
      </c>
      <c r="E86" s="144" t="s">
        <v>561</v>
      </c>
      <c r="F86" s="230" t="s">
        <v>686</v>
      </c>
    </row>
    <row r="87" spans="1:6" ht="15.6" x14ac:dyDescent="0.3">
      <c r="A87" s="72" t="s">
        <v>150</v>
      </c>
      <c r="B87" s="230" t="s">
        <v>687</v>
      </c>
      <c r="C87" s="1" t="s">
        <v>151</v>
      </c>
      <c r="E87" s="144" t="s">
        <v>563</v>
      </c>
      <c r="F87" s="230" t="s">
        <v>687</v>
      </c>
    </row>
    <row r="88" spans="1:6" ht="15.6" x14ac:dyDescent="0.3">
      <c r="A88" s="72" t="s">
        <v>152</v>
      </c>
      <c r="B88" s="230" t="s">
        <v>688</v>
      </c>
      <c r="C88" s="1" t="s">
        <v>153</v>
      </c>
      <c r="E88" s="144" t="s">
        <v>566</v>
      </c>
      <c r="F88" s="230" t="s">
        <v>688</v>
      </c>
    </row>
    <row r="89" spans="1:6" ht="15.6" x14ac:dyDescent="0.3">
      <c r="A89" s="72" t="s">
        <v>154</v>
      </c>
      <c r="B89" s="230" t="s">
        <v>689</v>
      </c>
      <c r="C89" s="1" t="s">
        <v>155</v>
      </c>
      <c r="E89" s="144" t="s">
        <v>566</v>
      </c>
      <c r="F89" s="230" t="s">
        <v>689</v>
      </c>
    </row>
    <row r="90" spans="1:6" ht="15.6" x14ac:dyDescent="0.3">
      <c r="B90" s="230"/>
      <c r="E90" s="144"/>
      <c r="F90" s="230"/>
    </row>
    <row r="91" spans="1:6" ht="15.6" x14ac:dyDescent="0.3">
      <c r="B91" s="230"/>
      <c r="E91" s="144"/>
      <c r="F91" s="23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J35"/>
  <sheetViews>
    <sheetView zoomScaleNormal="100" zoomScaleSheetLayoutView="120" workbookViewId="0">
      <selection activeCell="C25" sqref="C25"/>
    </sheetView>
  </sheetViews>
  <sheetFormatPr defaultRowHeight="14.4" x14ac:dyDescent="0.3"/>
  <cols>
    <col min="1" max="1" width="23.6640625" bestFit="1" customWidth="1"/>
    <col min="2" max="2" width="17.6640625" bestFit="1" customWidth="1"/>
    <col min="3" max="3" width="19.33203125" bestFit="1" customWidth="1"/>
    <col min="4" max="4" width="20.6640625" bestFit="1" customWidth="1"/>
    <col min="5" max="5" width="17.6640625" bestFit="1" customWidth="1"/>
    <col min="6" max="6" width="17.6640625" style="55" bestFit="1" customWidth="1"/>
    <col min="7" max="7" width="19" style="55" customWidth="1"/>
    <col min="8" max="8" width="15.33203125" bestFit="1" customWidth="1"/>
    <col min="9" max="9" width="15" bestFit="1" customWidth="1"/>
    <col min="10" max="10" width="17.6640625" customWidth="1"/>
    <col min="11" max="13" width="15" bestFit="1" customWidth="1"/>
    <col min="14" max="14" width="14" bestFit="1" customWidth="1"/>
    <col min="15" max="15" width="16" bestFit="1" customWidth="1"/>
  </cols>
  <sheetData>
    <row r="4" spans="1:7" x14ac:dyDescent="0.3">
      <c r="A4" s="605" t="s">
        <v>208</v>
      </c>
      <c r="B4" s="605"/>
      <c r="C4" s="605"/>
      <c r="D4" s="605"/>
      <c r="E4" s="605"/>
    </row>
    <row r="5" spans="1:7" x14ac:dyDescent="0.3">
      <c r="A5" s="605" t="s">
        <v>209</v>
      </c>
      <c r="B5" s="605"/>
      <c r="C5" s="605"/>
      <c r="D5" s="605"/>
      <c r="E5" s="605"/>
    </row>
    <row r="6" spans="1:7" x14ac:dyDescent="0.3">
      <c r="A6" s="605" t="s">
        <v>797</v>
      </c>
      <c r="B6" s="605"/>
      <c r="C6" s="605"/>
      <c r="D6" s="605"/>
      <c r="E6" s="605"/>
    </row>
    <row r="7" spans="1:7" ht="15" thickBot="1" x14ac:dyDescent="0.35">
      <c r="A7" s="28"/>
      <c r="B7" s="29"/>
      <c r="C7" s="29"/>
      <c r="D7" s="28"/>
      <c r="E7" s="30"/>
    </row>
    <row r="8" spans="1:7" ht="15" thickBot="1" x14ac:dyDescent="0.35">
      <c r="A8" s="31" t="s">
        <v>210</v>
      </c>
      <c r="B8" s="32" t="s">
        <v>211</v>
      </c>
      <c r="C8" s="32" t="s">
        <v>193</v>
      </c>
      <c r="D8" s="33" t="s">
        <v>212</v>
      </c>
      <c r="E8" s="34" t="s">
        <v>213</v>
      </c>
    </row>
    <row r="9" spans="1:7" x14ac:dyDescent="0.3">
      <c r="A9" s="15"/>
      <c r="B9" s="27"/>
      <c r="C9" s="27"/>
      <c r="D9" s="15"/>
      <c r="E9" s="35"/>
    </row>
    <row r="10" spans="1:7" ht="15" thickBot="1" x14ac:dyDescent="0.35">
      <c r="A10" s="28" t="s">
        <v>214</v>
      </c>
      <c r="B10" s="27"/>
      <c r="C10" s="27"/>
      <c r="D10" s="15"/>
      <c r="E10" s="35"/>
    </row>
    <row r="11" spans="1:7" x14ac:dyDescent="0.3">
      <c r="A11" s="42" t="s">
        <v>215</v>
      </c>
      <c r="B11" s="36">
        <v>297900800</v>
      </c>
      <c r="C11" s="571">
        <v>0</v>
      </c>
      <c r="D11" s="36">
        <f>+B11-C12-C13</f>
        <v>125172166.88000003</v>
      </c>
      <c r="E11" s="37">
        <f>+D11/B11</f>
        <v>0.4201807006896256</v>
      </c>
      <c r="G11" s="239"/>
    </row>
    <row r="12" spans="1:7" x14ac:dyDescent="0.3">
      <c r="A12" s="43" t="s">
        <v>216</v>
      </c>
      <c r="B12" s="40"/>
      <c r="C12" s="40">
        <v>20471124.890000001</v>
      </c>
      <c r="D12" s="40"/>
      <c r="E12" s="41"/>
      <c r="F12" s="242"/>
      <c r="G12" s="241"/>
    </row>
    <row r="13" spans="1:7" x14ac:dyDescent="0.3">
      <c r="A13" s="43" t="s">
        <v>217</v>
      </c>
      <c r="B13" s="40"/>
      <c r="C13" s="40">
        <v>152257508.22999999</v>
      </c>
      <c r="D13" s="40"/>
      <c r="E13" s="41"/>
    </row>
    <row r="14" spans="1:7" x14ac:dyDescent="0.3">
      <c r="A14" s="44" t="s">
        <v>218</v>
      </c>
      <c r="B14" s="26">
        <v>14692000</v>
      </c>
      <c r="C14" s="26">
        <v>10965373.859999999</v>
      </c>
      <c r="D14" s="26">
        <f>+B14-C14</f>
        <v>3726626.1400000006</v>
      </c>
      <c r="E14" s="25">
        <f>+D14/B14</f>
        <v>0.25365002314184593</v>
      </c>
    </row>
    <row r="15" spans="1:7" x14ac:dyDescent="0.3">
      <c r="A15" s="44" t="s">
        <v>219</v>
      </c>
      <c r="B15" s="26">
        <v>131267700</v>
      </c>
      <c r="C15" s="26">
        <v>24543202.309999999</v>
      </c>
      <c r="D15" s="26">
        <f>+B15-C15</f>
        <v>106724497.69</v>
      </c>
      <c r="E15" s="25">
        <f>+D15/B15</f>
        <v>0.81302938719883111</v>
      </c>
    </row>
    <row r="16" spans="1:7" x14ac:dyDescent="0.3">
      <c r="A16" s="44" t="s">
        <v>220</v>
      </c>
      <c r="B16" s="26"/>
      <c r="C16" s="26">
        <v>0</v>
      </c>
      <c r="D16" s="26"/>
      <c r="E16" s="25"/>
    </row>
    <row r="17" spans="1:10" x14ac:dyDescent="0.3">
      <c r="A17" s="44" t="s">
        <v>221</v>
      </c>
      <c r="B17" s="26">
        <v>0</v>
      </c>
      <c r="C17" s="26">
        <v>0</v>
      </c>
      <c r="D17" s="26"/>
      <c r="E17" s="25"/>
      <c r="F17" s="54"/>
      <c r="G17" s="54"/>
      <c r="H17" s="575"/>
    </row>
    <row r="18" spans="1:10" ht="15" thickBot="1" x14ac:dyDescent="0.35">
      <c r="A18" s="46" t="s">
        <v>222</v>
      </c>
      <c r="B18" s="45">
        <v>0</v>
      </c>
      <c r="C18" s="45">
        <v>0</v>
      </c>
      <c r="D18" s="45">
        <f>+B18-C18</f>
        <v>0</v>
      </c>
      <c r="E18" s="556"/>
      <c r="F18" s="54"/>
      <c r="G18" s="54"/>
      <c r="H18" s="575"/>
    </row>
    <row r="19" spans="1:10" ht="15" thickBot="1" x14ac:dyDescent="0.35">
      <c r="A19" s="15"/>
      <c r="B19" s="27"/>
      <c r="C19" s="27"/>
      <c r="D19" s="15"/>
      <c r="E19" s="35"/>
      <c r="F19" s="54"/>
      <c r="G19" s="54"/>
      <c r="H19" s="575"/>
    </row>
    <row r="20" spans="1:10" ht="15" thickBot="1" x14ac:dyDescent="0.35">
      <c r="A20" s="33" t="s">
        <v>223</v>
      </c>
      <c r="B20" s="24">
        <f>SUM(B11:B18)</f>
        <v>443860500</v>
      </c>
      <c r="C20" s="24">
        <f>SUM(C11:C19)</f>
        <v>208237209.29000002</v>
      </c>
      <c r="D20" s="24">
        <f>SUM(D11:D19)</f>
        <v>235623290.71000004</v>
      </c>
      <c r="E20" s="23">
        <f>+D20/B20</f>
        <v>0.5308498744763277</v>
      </c>
      <c r="F20" s="54"/>
      <c r="G20" s="54"/>
    </row>
    <row r="21" spans="1:10" x14ac:dyDescent="0.3">
      <c r="A21" s="15"/>
      <c r="B21" s="27"/>
      <c r="C21" s="27"/>
      <c r="D21" s="15"/>
      <c r="E21" s="35"/>
      <c r="F21" s="54"/>
      <c r="G21" s="54"/>
    </row>
    <row r="22" spans="1:10" x14ac:dyDescent="0.3">
      <c r="A22" s="15"/>
      <c r="B22" s="27"/>
      <c r="C22" s="27"/>
      <c r="D22" s="15"/>
      <c r="E22" s="35"/>
      <c r="F22" s="54"/>
      <c r="G22" s="54"/>
    </row>
    <row r="23" spans="1:10" ht="15" thickBot="1" x14ac:dyDescent="0.35">
      <c r="A23" s="15"/>
      <c r="B23" s="27"/>
      <c r="C23" s="27"/>
      <c r="D23" s="15"/>
      <c r="E23" s="35"/>
      <c r="F23" s="54"/>
      <c r="G23" s="54"/>
    </row>
    <row r="24" spans="1:10" ht="15" thickBot="1" x14ac:dyDescent="0.35">
      <c r="A24" s="39" t="s">
        <v>224</v>
      </c>
      <c r="B24" s="24">
        <v>20099710000</v>
      </c>
      <c r="C24" s="572">
        <v>16731800768.809999</v>
      </c>
      <c r="D24" s="24">
        <f>+B24-C24</f>
        <v>3367909231.1900005</v>
      </c>
      <c r="E24" s="38">
        <f>+D24/B24</f>
        <v>0.16756009072717967</v>
      </c>
      <c r="F24" s="54"/>
      <c r="G24" s="56"/>
    </row>
    <row r="25" spans="1:10" x14ac:dyDescent="0.3">
      <c r="A25" s="15"/>
      <c r="B25" s="27"/>
      <c r="C25" s="15"/>
      <c r="D25" s="15"/>
      <c r="E25" s="35"/>
      <c r="F25" s="54"/>
      <c r="G25" s="54"/>
    </row>
    <row r="26" spans="1:10" s="67" customFormat="1" x14ac:dyDescent="0.3">
      <c r="A26" s="8"/>
      <c r="B26" s="66"/>
      <c r="F26" s="68"/>
      <c r="G26" s="68"/>
    </row>
    <row r="27" spans="1:10" s="67" customFormat="1" x14ac:dyDescent="0.3">
      <c r="A27" s="8"/>
      <c r="F27" s="68"/>
      <c r="G27" s="66"/>
    </row>
    <row r="28" spans="1:10" s="67" customFormat="1" x14ac:dyDescent="0.3">
      <c r="A28" s="8"/>
      <c r="C28" s="69"/>
      <c r="D28" s="69"/>
      <c r="E28" s="69"/>
      <c r="F28" s="68"/>
      <c r="G28" s="66"/>
    </row>
    <row r="29" spans="1:10" s="67" customFormat="1" x14ac:dyDescent="0.3">
      <c r="A29" s="8"/>
      <c r="B29" s="492" t="s">
        <v>795</v>
      </c>
      <c r="C29" s="493">
        <f>C20-'Budget Analysis Report'!U131</f>
        <v>0</v>
      </c>
      <c r="F29" s="68"/>
      <c r="G29" s="56"/>
      <c r="H29"/>
      <c r="I29"/>
      <c r="J29"/>
    </row>
    <row r="30" spans="1:10" s="67" customFormat="1" x14ac:dyDescent="0.3">
      <c r="A30" s="8"/>
      <c r="B30" s="492" t="s">
        <v>794</v>
      </c>
      <c r="C30" s="493">
        <f>C24-'Budget Analysis Report'!U115</f>
        <v>-0.20000076293945313</v>
      </c>
      <c r="F30" s="68"/>
      <c r="G30" s="66"/>
    </row>
    <row r="31" spans="1:10" s="67" customFormat="1" x14ac:dyDescent="0.3">
      <c r="A31" s="8"/>
      <c r="B31" s="70"/>
      <c r="C31" s="70"/>
      <c r="D31" s="70"/>
      <c r="E31" s="70"/>
      <c r="F31" s="70"/>
      <c r="G31" s="70"/>
    </row>
    <row r="32" spans="1:10" x14ac:dyDescent="0.3">
      <c r="J32" s="55"/>
    </row>
    <row r="33" spans="10:10" x14ac:dyDescent="0.3">
      <c r="J33" s="55"/>
    </row>
    <row r="34" spans="10:10" x14ac:dyDescent="0.3">
      <c r="J34" s="55"/>
    </row>
    <row r="35" spans="10:10" x14ac:dyDescent="0.3">
      <c r="J35" s="55"/>
    </row>
  </sheetData>
  <mergeCells count="3">
    <mergeCell ref="A4:E4"/>
    <mergeCell ref="A5:E5"/>
    <mergeCell ref="A6:E6"/>
  </mergeCells>
  <pageMargins left="0.7" right="0.7" top="0.75" bottom="0.75" header="0.3" footer="0.3"/>
  <pageSetup scale="9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35"/>
  <sheetViews>
    <sheetView view="pageBreakPreview" zoomScaleNormal="100" zoomScaleSheetLayoutView="100" workbookViewId="0">
      <selection activeCell="B24" sqref="B24"/>
    </sheetView>
  </sheetViews>
  <sheetFormatPr defaultRowHeight="14.4" x14ac:dyDescent="0.3"/>
  <cols>
    <col min="1" max="1" width="9.33203125"/>
    <col min="2" max="2" width="20.6640625" customWidth="1"/>
    <col min="3" max="3" width="18.6640625" bestFit="1" customWidth="1"/>
    <col min="4" max="4" width="12.5546875" customWidth="1"/>
    <col min="5" max="5" width="17.6640625" bestFit="1" customWidth="1"/>
    <col min="7" max="7" width="16.33203125" bestFit="1" customWidth="1"/>
    <col min="8" max="8" width="10.6640625" customWidth="1"/>
    <col min="9" max="9" width="17.5546875" hidden="1" customWidth="1"/>
    <col min="10" max="10" width="21.6640625" hidden="1" customWidth="1"/>
    <col min="11" max="11" width="34" customWidth="1"/>
    <col min="12" max="12" width="14.44140625" customWidth="1"/>
  </cols>
  <sheetData>
    <row r="1" spans="2:12" x14ac:dyDescent="0.3">
      <c r="B1" s="605" t="s">
        <v>191</v>
      </c>
      <c r="C1" s="605"/>
      <c r="D1" s="605"/>
      <c r="E1" s="605"/>
    </row>
    <row r="2" spans="2:12" x14ac:dyDescent="0.3">
      <c r="B2" s="605" t="s">
        <v>192</v>
      </c>
      <c r="C2" s="605"/>
      <c r="D2" s="605"/>
      <c r="E2" s="605"/>
    </row>
    <row r="3" spans="2:12" x14ac:dyDescent="0.3">
      <c r="B3" s="605" t="s">
        <v>798</v>
      </c>
      <c r="C3" s="605"/>
      <c r="D3" s="605"/>
      <c r="E3" s="605"/>
    </row>
    <row r="5" spans="2:12" x14ac:dyDescent="0.3">
      <c r="B5" s="15"/>
      <c r="C5" s="15"/>
      <c r="D5" s="15"/>
      <c r="E5" s="57"/>
    </row>
    <row r="6" spans="2:12" ht="15" thickBot="1" x14ac:dyDescent="0.35">
      <c r="B6" s="15"/>
      <c r="C6" s="15"/>
      <c r="D6" s="15"/>
      <c r="E6" s="15"/>
    </row>
    <row r="7" spans="2:12" ht="15" thickBot="1" x14ac:dyDescent="0.35">
      <c r="B7" s="64"/>
      <c r="C7" s="33" t="s">
        <v>193</v>
      </c>
      <c r="D7" s="33" t="s">
        <v>194</v>
      </c>
      <c r="E7" s="64"/>
    </row>
    <row r="8" spans="2:12" x14ac:dyDescent="0.3">
      <c r="B8" s="63">
        <v>45839</v>
      </c>
      <c r="C8" s="65">
        <f>'Budget Analysis Report'!C115</f>
        <v>1345601378.6400001</v>
      </c>
      <c r="D8" s="58">
        <f>+'SUMMARY BY COS'!C124</f>
        <v>1460435</v>
      </c>
      <c r="E8" s="59" t="s">
        <v>195</v>
      </c>
      <c r="G8" s="296"/>
      <c r="H8" s="296"/>
      <c r="I8" s="296"/>
      <c r="J8" s="296"/>
      <c r="K8" s="296"/>
      <c r="L8" s="296"/>
    </row>
    <row r="9" spans="2:12" x14ac:dyDescent="0.3">
      <c r="B9" s="63">
        <v>45870</v>
      </c>
      <c r="C9" s="60">
        <f>'Budget Analysis Report'!D115</f>
        <v>2315002638.1900001</v>
      </c>
      <c r="D9" s="61">
        <f>+'SUMMARY BY COS'!D124</f>
        <v>1456724</v>
      </c>
      <c r="E9" s="62" t="s">
        <v>195</v>
      </c>
    </row>
    <row r="10" spans="2:12" x14ac:dyDescent="0.3">
      <c r="B10" s="63">
        <v>45901</v>
      </c>
      <c r="C10" s="60">
        <f>'Budget Analysis Report'!E115</f>
        <v>1518553465.1900001</v>
      </c>
      <c r="D10" s="61">
        <f>+'SUMMARY BY COS'!E124</f>
        <v>1454907</v>
      </c>
      <c r="E10" s="62" t="s">
        <v>195</v>
      </c>
    </row>
    <row r="11" spans="2:12" x14ac:dyDescent="0.3">
      <c r="B11" s="63">
        <v>45931</v>
      </c>
      <c r="C11" s="60">
        <f>'Budget Analysis Report'!F115</f>
        <v>1947100381.54</v>
      </c>
      <c r="D11" s="61">
        <f>+'SUMMARY BY COS'!F124</f>
        <v>1443573</v>
      </c>
      <c r="E11" s="62" t="s">
        <v>195</v>
      </c>
    </row>
    <row r="12" spans="2:12" x14ac:dyDescent="0.3">
      <c r="B12" s="63">
        <v>45962</v>
      </c>
      <c r="C12" s="60">
        <f>'Budget Analysis Report'!G115</f>
        <v>2521647595.4200001</v>
      </c>
      <c r="D12" s="61">
        <f>+'SUMMARY BY COS'!G124</f>
        <v>1426954</v>
      </c>
      <c r="E12" s="62" t="s">
        <v>195</v>
      </c>
    </row>
    <row r="13" spans="2:12" x14ac:dyDescent="0.3">
      <c r="B13" s="63">
        <v>45992</v>
      </c>
      <c r="C13" s="60">
        <f>'Budget Analysis Report'!H115</f>
        <v>1459974336.97</v>
      </c>
      <c r="D13" s="61">
        <f>+'SUMMARY BY COS'!H124</f>
        <v>1419601</v>
      </c>
      <c r="E13" s="62" t="s">
        <v>195</v>
      </c>
    </row>
    <row r="14" spans="2:12" x14ac:dyDescent="0.3">
      <c r="B14" s="63">
        <v>46023</v>
      </c>
      <c r="C14" s="60">
        <f>'Budget Analysis Report'!I115</f>
        <v>1476900504.46</v>
      </c>
      <c r="D14" s="61">
        <f>+'SUMMARY BY COS'!I124</f>
        <v>1417622</v>
      </c>
      <c r="E14" s="62" t="s">
        <v>195</v>
      </c>
    </row>
    <row r="15" spans="2:12" x14ac:dyDescent="0.3">
      <c r="B15" s="63">
        <v>46054</v>
      </c>
      <c r="C15" s="60">
        <f>'Budget Analysis Report'!J115</f>
        <v>2146841209.46</v>
      </c>
      <c r="D15" s="61">
        <f>+'SUMMARY BY COS'!J124</f>
        <v>1404326</v>
      </c>
      <c r="E15" s="62" t="s">
        <v>195</v>
      </c>
    </row>
    <row r="16" spans="2:12" x14ac:dyDescent="0.3">
      <c r="B16" s="63">
        <v>46082</v>
      </c>
      <c r="C16" s="60">
        <f>'Budget Analysis Report'!K115</f>
        <v>2000179259.1399999</v>
      </c>
      <c r="D16" s="61">
        <f>+'SUMMARY BY COS'!K124</f>
        <v>1392368</v>
      </c>
      <c r="E16" s="62" t="s">
        <v>195</v>
      </c>
    </row>
    <row r="17" spans="2:5" x14ac:dyDescent="0.3">
      <c r="B17" s="63">
        <v>46113</v>
      </c>
      <c r="C17" s="60">
        <f>'Budget Analysis Report'!L115</f>
        <v>0</v>
      </c>
      <c r="D17" s="61">
        <f>+'SUMMARY BY COS'!L124</f>
        <v>0</v>
      </c>
      <c r="E17" s="62" t="s">
        <v>195</v>
      </c>
    </row>
    <row r="18" spans="2:5" x14ac:dyDescent="0.3">
      <c r="B18" s="63">
        <v>46143</v>
      </c>
      <c r="C18" s="60">
        <f>'Budget Analysis Report'!M115</f>
        <v>0</v>
      </c>
      <c r="D18" s="61">
        <f>+'SUMMARY BY COS'!M124</f>
        <v>0</v>
      </c>
      <c r="E18" s="62" t="s">
        <v>195</v>
      </c>
    </row>
    <row r="19" spans="2:5" x14ac:dyDescent="0.3">
      <c r="B19" s="63">
        <v>46174</v>
      </c>
      <c r="C19" s="60">
        <f>'Budget Analysis Report'!N115</f>
        <v>0</v>
      </c>
      <c r="D19" s="61">
        <f>+'SUMMARY BY COS'!N124</f>
        <v>0</v>
      </c>
      <c r="E19" s="62" t="s">
        <v>195</v>
      </c>
    </row>
    <row r="20" spans="2:5" x14ac:dyDescent="0.3">
      <c r="B20" s="15"/>
      <c r="C20" s="15"/>
      <c r="D20" s="15"/>
      <c r="E20" s="15" t="s">
        <v>196</v>
      </c>
    </row>
    <row r="21" spans="2:5" ht="15" thickBot="1" x14ac:dyDescent="0.35">
      <c r="B21" s="15"/>
      <c r="C21" s="15"/>
      <c r="D21" s="15"/>
      <c r="E21" s="16" t="s">
        <v>197</v>
      </c>
    </row>
    <row r="22" spans="2:5" ht="15" thickBot="1" x14ac:dyDescent="0.35">
      <c r="B22" s="20" t="s">
        <v>198</v>
      </c>
      <c r="C22" s="17">
        <f>SUM(C8:C19)</f>
        <v>16731800769.009998</v>
      </c>
      <c r="D22" s="18">
        <f>SUM(D8:D19)</f>
        <v>12876510</v>
      </c>
      <c r="E22" s="19">
        <f>+C22/D22</f>
        <v>1299.4049450518812</v>
      </c>
    </row>
    <row r="23" spans="2:5" ht="15" thickBot="1" x14ac:dyDescent="0.35">
      <c r="B23" s="20" t="s">
        <v>799</v>
      </c>
      <c r="C23" s="24">
        <f>'Actual to Budget'!B24</f>
        <v>20099710000</v>
      </c>
      <c r="D23" s="18">
        <v>1543476</v>
      </c>
      <c r="E23" s="19">
        <f>+C23/D23/12</f>
        <v>1085.1971999132693</v>
      </c>
    </row>
    <row r="24" spans="2:5" x14ac:dyDescent="0.3">
      <c r="B24" s="15"/>
      <c r="C24" s="21"/>
      <c r="D24" s="15"/>
      <c r="E24" s="15"/>
    </row>
    <row r="25" spans="2:5" x14ac:dyDescent="0.3">
      <c r="C25" s="237"/>
    </row>
    <row r="35" spans="3:3" x14ac:dyDescent="0.3">
      <c r="C35" s="55"/>
    </row>
  </sheetData>
  <mergeCells count="3">
    <mergeCell ref="B1:E1"/>
    <mergeCell ref="B2:E2"/>
    <mergeCell ref="B3:E3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F148"/>
  <sheetViews>
    <sheetView zoomScaleNormal="100" workbookViewId="0">
      <pane xSplit="2" ySplit="1" topLeftCell="C2" activePane="bottomRight" state="frozen"/>
      <selection pane="topRight" activeCell="C1" sqref="C1"/>
      <selection pane="bottomLeft" activeCell="A3" sqref="A3"/>
      <selection pane="bottomRight" activeCell="K22" sqref="K22"/>
    </sheetView>
  </sheetViews>
  <sheetFormatPr defaultColWidth="9.33203125" defaultRowHeight="14.4" x14ac:dyDescent="0.3"/>
  <cols>
    <col min="1" max="1" width="60.6640625" customWidth="1"/>
    <col min="2" max="2" width="12.6640625" style="90" customWidth="1"/>
    <col min="3" max="4" width="21.33203125" customWidth="1"/>
    <col min="5" max="5" width="22" customWidth="1"/>
    <col min="6" max="6" width="19.5546875" customWidth="1"/>
    <col min="7" max="7" width="18.44140625" customWidth="1"/>
    <col min="8" max="8" width="18.5546875" customWidth="1"/>
    <col min="9" max="10" width="17.88671875" customWidth="1"/>
    <col min="11" max="11" width="18.5546875" customWidth="1"/>
    <col min="12" max="12" width="19" customWidth="1"/>
    <col min="13" max="14" width="18.109375" customWidth="1"/>
    <col min="15" max="15" width="22.6640625" customWidth="1"/>
    <col min="16" max="16" width="23" customWidth="1"/>
    <col min="17" max="17" width="22.6640625" customWidth="1"/>
  </cols>
  <sheetData>
    <row r="1" spans="1:17" x14ac:dyDescent="0.3">
      <c r="A1" s="78" t="s">
        <v>183</v>
      </c>
      <c r="B1" s="79"/>
      <c r="C1" s="6" t="s">
        <v>167</v>
      </c>
      <c r="D1" s="6" t="s">
        <v>168</v>
      </c>
      <c r="E1" s="6" t="s">
        <v>169</v>
      </c>
      <c r="F1" s="6" t="s">
        <v>170</v>
      </c>
      <c r="G1" s="6" t="s">
        <v>171</v>
      </c>
      <c r="H1" s="6" t="s">
        <v>172</v>
      </c>
      <c r="I1" s="6" t="s">
        <v>173</v>
      </c>
      <c r="J1" s="6" t="s">
        <v>174</v>
      </c>
      <c r="K1" s="6" t="s">
        <v>175</v>
      </c>
      <c r="L1" s="6" t="s">
        <v>176</v>
      </c>
      <c r="M1" s="6" t="s">
        <v>177</v>
      </c>
      <c r="N1" s="83" t="s">
        <v>178</v>
      </c>
      <c r="O1" s="6" t="s">
        <v>184</v>
      </c>
    </row>
    <row r="2" spans="1:17" x14ac:dyDescent="0.3">
      <c r="A2" s="3" t="s">
        <v>0</v>
      </c>
      <c r="B2" s="5"/>
      <c r="C2" s="71">
        <f>+MAP!C2+ACA!C2+MCHIP!C2+SCHIP!C2</f>
        <v>390142.26</v>
      </c>
      <c r="D2" s="71">
        <f>+MAP!D2+ACA!D2+MCHIP!D2+SCHIP!D2</f>
        <v>440119.95</v>
      </c>
      <c r="E2" s="71">
        <f>+MAP!E2+ACA!E2+MCHIP!E2+SCHIP!E2</f>
        <v>391055.52</v>
      </c>
      <c r="F2" s="71">
        <f>+MAP!F2+ACA!F2+MCHIP!F2+SCHIP!F2</f>
        <v>451006.38</v>
      </c>
      <c r="G2" s="71">
        <f>+MAP!G2+ACA!G2+MCHIP!G2+SCHIP!G2</f>
        <v>395450.87999999995</v>
      </c>
      <c r="H2" s="71">
        <f>+MAP!H2+ACA!H2+MCHIP!H2+SCHIP!H2</f>
        <v>395423.27</v>
      </c>
      <c r="I2" s="71">
        <f>+MAP!I2+ACA!I2+MCHIP!I2+SCHIP!I2</f>
        <v>432104.98</v>
      </c>
      <c r="J2" s="71">
        <f>+MAP!J2+ACA!J2+MCHIP!J2+SCHIP!J2</f>
        <v>439664.30000000005</v>
      </c>
      <c r="K2" s="71">
        <f>+MAP!K2+ACA!K2+MCHIP!K2+SCHIP!K2</f>
        <v>413241.18</v>
      </c>
      <c r="L2" s="71">
        <f>+MAP!L2+ACA!L2+MCHIP!L2+SCHIP!L2</f>
        <v>0</v>
      </c>
      <c r="M2" s="71">
        <f>+MAP!M2+ACA!M2+MCHIP!M2+SCHIP!M2</f>
        <v>0</v>
      </c>
      <c r="N2" s="71">
        <f>+MAP!N2+ACA!N2+MCHIP!N2+SCHIP!N2</f>
        <v>0</v>
      </c>
      <c r="O2" s="71">
        <f>SUM(C2:N2)</f>
        <v>3748208.72</v>
      </c>
      <c r="P2" s="81"/>
      <c r="Q2" s="81"/>
    </row>
    <row r="3" spans="1:17" x14ac:dyDescent="0.3">
      <c r="A3" s="4" t="s">
        <v>1</v>
      </c>
      <c r="B3" s="82" t="s">
        <v>2</v>
      </c>
      <c r="C3" s="71">
        <f>+MAP!C3+ACA!C3+MCHIP!C3+SCHIP!C3</f>
        <v>14687235.25</v>
      </c>
      <c r="D3" s="71">
        <f>+MAP!D3+ACA!D3+MCHIP!D3+SCHIP!D3</f>
        <v>23413903.43</v>
      </c>
      <c r="E3" s="71">
        <f>+MAP!E3+ACA!E3+MCHIP!E3+SCHIP!E3</f>
        <v>13717555.270000001</v>
      </c>
      <c r="F3" s="71">
        <f>+MAP!F3+ACA!F3+MCHIP!F3+SCHIP!F3</f>
        <v>176504182.38</v>
      </c>
      <c r="G3" s="71">
        <f>+MAP!G3+ACA!G3+MCHIP!G3+SCHIP!G3</f>
        <v>18213574.939999998</v>
      </c>
      <c r="H3" s="71">
        <f>+MAP!H3+ACA!H3+MCHIP!H3+SCHIP!H3</f>
        <v>12171798.880000001</v>
      </c>
      <c r="I3" s="71">
        <f>+MAP!I3+ACA!I3+MCHIP!I3+SCHIP!I3</f>
        <v>18142602.93</v>
      </c>
      <c r="J3" s="71">
        <f>+MAP!J3+ACA!J3+MCHIP!J3+SCHIP!J3</f>
        <v>25448323.469999999</v>
      </c>
      <c r="K3" s="71">
        <f>+MAP!K3+ACA!K3+MCHIP!K3+SCHIP!K3</f>
        <v>15181867.470000001</v>
      </c>
      <c r="L3" s="71">
        <f>+MAP!L3+ACA!L3+MCHIP!L3+SCHIP!L3</f>
        <v>0</v>
      </c>
      <c r="M3" s="71">
        <f>+MAP!M3+ACA!M3+MCHIP!M3+SCHIP!M3</f>
        <v>0</v>
      </c>
      <c r="N3" s="71">
        <f>+MAP!N3+ACA!N3+MCHIP!N3+SCHIP!N3</f>
        <v>0</v>
      </c>
      <c r="O3" s="71">
        <f t="shared" ref="O3:O70" si="0">SUM(C3:N3)</f>
        <v>317481044.01999998</v>
      </c>
      <c r="P3" s="81"/>
      <c r="Q3" s="81"/>
    </row>
    <row r="4" spans="1:17" x14ac:dyDescent="0.3">
      <c r="A4" s="72" t="s">
        <v>3</v>
      </c>
      <c r="B4" s="1" t="s">
        <v>4</v>
      </c>
      <c r="C4" s="71">
        <f>+MAP!C4+ACA!C4+MCHIP!C4+SCHIP!C4</f>
        <v>198223.91</v>
      </c>
      <c r="D4" s="71">
        <f>+MAP!D4+ACA!D4+MCHIP!D4+SCHIP!D4</f>
        <v>249096.67</v>
      </c>
      <c r="E4" s="71">
        <f>+MAP!E4+ACA!E4+MCHIP!E4+SCHIP!E4</f>
        <v>172491.75</v>
      </c>
      <c r="F4" s="71">
        <f>+MAP!F4+ACA!F4+MCHIP!F4+SCHIP!F4</f>
        <v>320676.13999999996</v>
      </c>
      <c r="G4" s="71">
        <f>+MAP!G4+ACA!G4+MCHIP!G4+SCHIP!G4</f>
        <v>106314.03</v>
      </c>
      <c r="H4" s="71">
        <f>+MAP!H4+ACA!H4+MCHIP!H4+SCHIP!H4</f>
        <v>169582.19</v>
      </c>
      <c r="I4" s="71">
        <f>+MAP!I4+ACA!I4+MCHIP!I4+SCHIP!I4</f>
        <v>304584.72000000003</v>
      </c>
      <c r="J4" s="71">
        <f>+MAP!J4+ACA!J4+MCHIP!J4+SCHIP!J4</f>
        <v>168182.71</v>
      </c>
      <c r="K4" s="71">
        <f>+MAP!K4+ACA!K4+MCHIP!K4+SCHIP!K4</f>
        <v>300640.55</v>
      </c>
      <c r="L4" s="71">
        <f>+MAP!L4+ACA!L4+MCHIP!L4+SCHIP!L4</f>
        <v>0</v>
      </c>
      <c r="M4" s="71">
        <f>+MAP!M4+ACA!M4+MCHIP!M4+SCHIP!M4</f>
        <v>0</v>
      </c>
      <c r="N4" s="71">
        <f>+MAP!N4+ACA!N4+MCHIP!N4+SCHIP!N4</f>
        <v>0</v>
      </c>
      <c r="O4" s="71">
        <f t="shared" si="0"/>
        <v>1989792.67</v>
      </c>
      <c r="P4" s="81"/>
      <c r="Q4" s="81"/>
    </row>
    <row r="5" spans="1:17" x14ac:dyDescent="0.3">
      <c r="A5" s="72" t="s">
        <v>5</v>
      </c>
      <c r="B5" s="1" t="s">
        <v>6</v>
      </c>
      <c r="C5" s="71">
        <f>+MAP!C5+ACA!C5+MCHIP!C5+SCHIP!C5</f>
        <v>372861.11999999994</v>
      </c>
      <c r="D5" s="71">
        <f>+MAP!D5+ACA!D5+MCHIP!D5+SCHIP!D5</f>
        <v>220840.75</v>
      </c>
      <c r="E5" s="71">
        <f>+MAP!E5+ACA!E5+MCHIP!E5+SCHIP!E5</f>
        <v>129164.17</v>
      </c>
      <c r="F5" s="71">
        <f>+MAP!F5+ACA!F5+MCHIP!F5+SCHIP!F5</f>
        <v>195371.6</v>
      </c>
      <c r="G5" s="71">
        <f>+MAP!G5+ACA!G5+MCHIP!G5+SCHIP!G5</f>
        <v>95491.959999999992</v>
      </c>
      <c r="H5" s="71">
        <f>+MAP!H5+ACA!H5+MCHIP!H5+SCHIP!H5</f>
        <v>274545.2</v>
      </c>
      <c r="I5" s="71">
        <f>+MAP!I5+ACA!I5+MCHIP!I5+SCHIP!I5</f>
        <v>171542.95</v>
      </c>
      <c r="J5" s="71">
        <f>+MAP!J5+ACA!J5+MCHIP!J5+SCHIP!J5</f>
        <v>98473.1</v>
      </c>
      <c r="K5" s="71">
        <f>+MAP!K5+ACA!K5+MCHIP!K5+SCHIP!K5</f>
        <v>141449.80000000002</v>
      </c>
      <c r="L5" s="71">
        <f>+MAP!L5+ACA!L5+MCHIP!L5+SCHIP!L5</f>
        <v>0</v>
      </c>
      <c r="M5" s="71">
        <f>+MAP!M5+ACA!M5+MCHIP!M5+SCHIP!M5</f>
        <v>0</v>
      </c>
      <c r="N5" s="71">
        <f>+MAP!N5+ACA!N5+MCHIP!N5+SCHIP!N5</f>
        <v>0</v>
      </c>
      <c r="O5" s="71">
        <f t="shared" si="0"/>
        <v>1699740.65</v>
      </c>
      <c r="P5" s="81"/>
      <c r="Q5" s="81"/>
    </row>
    <row r="6" spans="1:17" x14ac:dyDescent="0.3">
      <c r="A6" s="72" t="s">
        <v>7</v>
      </c>
      <c r="B6" s="1" t="s">
        <v>8</v>
      </c>
      <c r="C6" s="71">
        <f>+MAP!C6+ACA!C6+MCHIP!C6+SCHIP!C6</f>
        <v>935979.75</v>
      </c>
      <c r="D6" s="71">
        <f>+MAP!D6+ACA!D6+MCHIP!D6+SCHIP!D6</f>
        <v>870808.68</v>
      </c>
      <c r="E6" s="71">
        <f>+MAP!E6+ACA!E6+MCHIP!E6+SCHIP!E6</f>
        <v>696080.17</v>
      </c>
      <c r="F6" s="71">
        <f>+MAP!F6+ACA!F6+MCHIP!F6+SCHIP!F6</f>
        <v>801482.27</v>
      </c>
      <c r="G6" s="71">
        <f>+MAP!G6+ACA!G6+MCHIP!G6+SCHIP!G6</f>
        <v>755285.49</v>
      </c>
      <c r="H6" s="71">
        <f>+MAP!H6+ACA!H6+MCHIP!H6+SCHIP!H6</f>
        <v>712798.52</v>
      </c>
      <c r="I6" s="71">
        <f>+MAP!I6+ACA!I6+MCHIP!I6+SCHIP!I6</f>
        <v>758061.13</v>
      </c>
      <c r="J6" s="71">
        <f>+MAP!J6+ACA!J6+MCHIP!J6+SCHIP!J6</f>
        <v>916703.12999999989</v>
      </c>
      <c r="K6" s="71">
        <f>+MAP!K6+ACA!K6+MCHIP!K6+SCHIP!K6</f>
        <v>894616.85</v>
      </c>
      <c r="L6" s="71">
        <f>+MAP!L6+ACA!L6+MCHIP!L6+SCHIP!L6</f>
        <v>0</v>
      </c>
      <c r="M6" s="71">
        <f>+MAP!M6+ACA!M6+MCHIP!M6+SCHIP!M6</f>
        <v>0</v>
      </c>
      <c r="N6" s="71">
        <f>+MAP!N6+ACA!N6+MCHIP!N6+SCHIP!N6</f>
        <v>0</v>
      </c>
      <c r="O6" s="71">
        <f t="shared" si="0"/>
        <v>7341815.9900000002</v>
      </c>
      <c r="P6" s="81"/>
      <c r="Q6" s="81"/>
    </row>
    <row r="7" spans="1:17" x14ac:dyDescent="0.3">
      <c r="A7" s="72" t="s">
        <v>9</v>
      </c>
      <c r="B7" s="1" t="s">
        <v>10</v>
      </c>
      <c r="C7" s="71">
        <f>+MAP!C7+ACA!C7+MCHIP!C7+SCHIP!C7</f>
        <v>0</v>
      </c>
      <c r="D7" s="71">
        <f>+MAP!D7+ACA!D7+MCHIP!D7+SCHIP!D7</f>
        <v>0</v>
      </c>
      <c r="E7" s="71">
        <f>+MAP!E7+ACA!E7+MCHIP!E7+SCHIP!E7</f>
        <v>0</v>
      </c>
      <c r="F7" s="71">
        <f>+MAP!F7+ACA!F7+MCHIP!F7+SCHIP!F7</f>
        <v>0</v>
      </c>
      <c r="G7" s="71">
        <f>+MAP!G7+ACA!G7+MCHIP!G7+SCHIP!G7</f>
        <v>0</v>
      </c>
      <c r="H7" s="71">
        <f>+MAP!H7+ACA!H7+MCHIP!H7+SCHIP!H7</f>
        <v>0</v>
      </c>
      <c r="I7" s="71">
        <f>+MAP!I7+ACA!I7+MCHIP!I7+SCHIP!I7</f>
        <v>0</v>
      </c>
      <c r="J7" s="71">
        <f>+MAP!J7+ACA!J7+MCHIP!J7+SCHIP!J7</f>
        <v>0</v>
      </c>
      <c r="K7" s="71">
        <f>+MAP!K7+ACA!K7+MCHIP!K7+SCHIP!K7</f>
        <v>0</v>
      </c>
      <c r="L7" s="71">
        <f>+MAP!L7+ACA!L7+MCHIP!L7+SCHIP!L7</f>
        <v>0</v>
      </c>
      <c r="M7" s="71">
        <f>+MAP!M7+ACA!M7+MCHIP!M7+SCHIP!M7</f>
        <v>0</v>
      </c>
      <c r="N7" s="71">
        <f>+MAP!N7+ACA!N7+MCHIP!N7+SCHIP!N7</f>
        <v>0</v>
      </c>
      <c r="O7" s="71">
        <f t="shared" si="0"/>
        <v>0</v>
      </c>
      <c r="P7" s="81"/>
      <c r="Q7" s="81"/>
    </row>
    <row r="8" spans="1:17" x14ac:dyDescent="0.3">
      <c r="A8" s="208" t="s">
        <v>776</v>
      </c>
      <c r="B8" s="1" t="s">
        <v>777</v>
      </c>
      <c r="C8" s="71">
        <f>+MAP!C8+ACA!C8+MCHIP!C8+SCHIP!C8</f>
        <v>0</v>
      </c>
      <c r="D8" s="71">
        <f>+MAP!D8+ACA!D8+MCHIP!D8+SCHIP!D8</f>
        <v>0</v>
      </c>
      <c r="E8" s="71">
        <f>MAP!E8</f>
        <v>0</v>
      </c>
      <c r="F8" s="71">
        <f>MAP!F8</f>
        <v>0</v>
      </c>
      <c r="G8" s="71">
        <f>MAP!G8</f>
        <v>0</v>
      </c>
      <c r="H8" s="71">
        <f>MAP!H8</f>
        <v>0</v>
      </c>
      <c r="I8" s="71">
        <f>MAP!I8</f>
        <v>0</v>
      </c>
      <c r="J8" s="71">
        <f>MAP!J8</f>
        <v>0</v>
      </c>
      <c r="K8" s="71">
        <f>MAP!K8</f>
        <v>0</v>
      </c>
      <c r="L8" s="71">
        <f>MAP!L8</f>
        <v>0</v>
      </c>
      <c r="M8" s="71">
        <f>MAP!M8</f>
        <v>0</v>
      </c>
      <c r="N8" s="71">
        <f>MAP!N8</f>
        <v>0</v>
      </c>
      <c r="O8" s="71">
        <f t="shared" si="0"/>
        <v>0</v>
      </c>
      <c r="P8" s="81"/>
      <c r="Q8" s="81"/>
    </row>
    <row r="9" spans="1:17" x14ac:dyDescent="0.3">
      <c r="A9" s="72" t="s">
        <v>11</v>
      </c>
      <c r="B9" s="1" t="s">
        <v>12</v>
      </c>
      <c r="C9" s="71">
        <f>MAP!C9+ACA!C9+MCHIP!C9+SCHIP!C9</f>
        <v>111204.27</v>
      </c>
      <c r="D9" s="71">
        <f>MAP!D9+ACA!D9+MCHIP!D9+SCHIP!D9</f>
        <v>145196.49</v>
      </c>
      <c r="E9" s="71">
        <f>+MAP!E9+ACA!E9+MCHIP!E9+SCHIP!E9</f>
        <v>137656.95000000001</v>
      </c>
      <c r="F9" s="71">
        <f>+MAP!F9+ACA!F9+MCHIP!F9+SCHIP!F9</f>
        <v>154737.12</v>
      </c>
      <c r="G9" s="71">
        <f>+MAP!G9+ACA!G9+MCHIP!G9+SCHIP!G9</f>
        <v>103637.97</v>
      </c>
      <c r="H9" s="71">
        <f>+MAP!H9+ACA!H9+MCHIP!H9+SCHIP!H9</f>
        <v>95832.39</v>
      </c>
      <c r="I9" s="71">
        <f>+MAP!I9+ACA!I9+MCHIP!I9+SCHIP!I9</f>
        <v>122307.33</v>
      </c>
      <c r="J9" s="71">
        <f>+MAP!J9+ACA!J9+MCHIP!J9+SCHIP!J9</f>
        <v>126095.58</v>
      </c>
      <c r="K9" s="71">
        <f>+MAP!K9+ACA!K9+MCHIP!K9+SCHIP!K9</f>
        <v>125695.41</v>
      </c>
      <c r="L9" s="71">
        <f>+MAP!L9+ACA!L9+MCHIP!L9+SCHIP!L9</f>
        <v>0</v>
      </c>
      <c r="M9" s="71">
        <f>+MAP!M9+ACA!M9+MCHIP!M9+SCHIP!M9</f>
        <v>0</v>
      </c>
      <c r="N9" s="71">
        <f>+MAP!N9+ACA!N9+MCHIP!N9+SCHIP!N9</f>
        <v>0</v>
      </c>
      <c r="O9" s="71">
        <f t="shared" si="0"/>
        <v>1122363.51</v>
      </c>
      <c r="P9" s="81"/>
      <c r="Q9" s="81"/>
    </row>
    <row r="10" spans="1:17" x14ac:dyDescent="0.3">
      <c r="A10" s="72" t="s">
        <v>13</v>
      </c>
      <c r="B10" s="1" t="s">
        <v>14</v>
      </c>
      <c r="C10" s="71">
        <f>+MAP!C10+ACA!C10+MCHIP!C10+SCHIP!C10</f>
        <v>12125</v>
      </c>
      <c r="D10" s="71">
        <f>+MAP!D10+ACA!D10+MCHIP!D10+SCHIP!D10</f>
        <v>6531.34</v>
      </c>
      <c r="E10" s="71">
        <f>+MAP!E10+ACA!E10+MCHIP!E10+SCHIP!E10</f>
        <v>9945.7199999999993</v>
      </c>
      <c r="F10" s="71">
        <f>+MAP!F10+ACA!F10+MCHIP!F10+SCHIP!F10</f>
        <v>7000</v>
      </c>
      <c r="G10" s="71">
        <f>+MAP!G10+ACA!G10+MCHIP!G10+SCHIP!G10</f>
        <v>0</v>
      </c>
      <c r="H10" s="71">
        <f>+MAP!H10+ACA!H10+MCHIP!H10+SCHIP!H10</f>
        <v>20397</v>
      </c>
      <c r="I10" s="71">
        <f>+MAP!I10+ACA!I10+MCHIP!I10+SCHIP!I10</f>
        <v>42495</v>
      </c>
      <c r="J10" s="71">
        <f>+MAP!J10+ACA!J10+MCHIP!J10+SCHIP!J10</f>
        <v>1046</v>
      </c>
      <c r="K10" s="71">
        <f>+MAP!K10+ACA!K10+MCHIP!K10+SCHIP!K10</f>
        <v>58456.17</v>
      </c>
      <c r="L10" s="71">
        <f>+MAP!L10+ACA!L10+MCHIP!L10+SCHIP!L10</f>
        <v>0</v>
      </c>
      <c r="M10" s="71">
        <f>+MAP!M10+ACA!M10+MCHIP!M10+SCHIP!M10</f>
        <v>0</v>
      </c>
      <c r="N10" s="71">
        <f>+MAP!N10+ACA!N10+MCHIP!N10+SCHIP!N10</f>
        <v>0</v>
      </c>
      <c r="O10" s="71">
        <f t="shared" si="0"/>
        <v>157996.22999999998</v>
      </c>
      <c r="P10" s="81"/>
      <c r="Q10" s="81"/>
    </row>
    <row r="11" spans="1:17" x14ac:dyDescent="0.3">
      <c r="A11" s="72" t="s">
        <v>335</v>
      </c>
      <c r="B11" s="1" t="s">
        <v>334</v>
      </c>
      <c r="C11" s="71">
        <f>+MAP!C11+ACA!C11+MCHIP!C11+SCHIP!C11</f>
        <v>204528.99</v>
      </c>
      <c r="D11" s="71">
        <f>+MAP!D11+ACA!D11+MCHIP!D11+SCHIP!D11</f>
        <v>260771.48</v>
      </c>
      <c r="E11" s="71">
        <f>+MAP!E11+ACA!E11+MCHIP!E11+SCHIP!E11</f>
        <v>146774.13</v>
      </c>
      <c r="F11" s="71">
        <f>+MAP!F11+ACA!F11+MCHIP!F11+SCHIP!F11</f>
        <v>235867.79</v>
      </c>
      <c r="G11" s="71">
        <f>+MAP!G11+ACA!G11+MCHIP!G11+SCHIP!G11</f>
        <v>139609.98000000001</v>
      </c>
      <c r="H11" s="71">
        <f>+MAP!H11+ACA!H11+MCHIP!H11+SCHIP!H11</f>
        <v>94695.669999999984</v>
      </c>
      <c r="I11" s="71">
        <f>+MAP!I11+ACA!I11+MCHIP!I11+SCHIP!I11</f>
        <v>221300.12</v>
      </c>
      <c r="J11" s="71">
        <f>+MAP!J11+ACA!J11+MCHIP!J11+SCHIP!J11</f>
        <v>198470.6</v>
      </c>
      <c r="K11" s="71">
        <f>+MAP!K11+ACA!K11+MCHIP!K11+SCHIP!K11</f>
        <v>173862.93</v>
      </c>
      <c r="L11" s="71">
        <f>+MAP!L11+ACA!L11+MCHIP!L11+SCHIP!L11</f>
        <v>0</v>
      </c>
      <c r="M11" s="71">
        <f>+MAP!M11+ACA!M11+MCHIP!M11+SCHIP!M11</f>
        <v>0</v>
      </c>
      <c r="N11" s="71">
        <f>+MAP!N11+ACA!N11+MCHIP!N11+SCHIP!N11</f>
        <v>0</v>
      </c>
      <c r="O11" s="71">
        <f t="shared" si="0"/>
        <v>1675881.6900000002</v>
      </c>
      <c r="P11" s="81"/>
      <c r="Q11" s="81"/>
    </row>
    <row r="12" spans="1:17" x14ac:dyDescent="0.3">
      <c r="A12" s="72" t="s">
        <v>324</v>
      </c>
      <c r="B12" s="1" t="s">
        <v>325</v>
      </c>
      <c r="C12" s="71">
        <f>+MAP!C12+ACA!C12+MCHIP!C12+SCHIP!C12</f>
        <v>67200.45</v>
      </c>
      <c r="D12" s="71">
        <f>+MAP!D12+ACA!D12+MCHIP!D12+SCHIP!D12</f>
        <v>95274.98</v>
      </c>
      <c r="E12" s="71">
        <f>+MAP!E12+ACA!E12+MCHIP!E12+SCHIP!E12</f>
        <v>70646.820000000007</v>
      </c>
      <c r="F12" s="71">
        <f>+MAP!F12+ACA!F12+MCHIP!F12+SCHIP!F12</f>
        <v>102604.17</v>
      </c>
      <c r="G12" s="71">
        <f>+MAP!G12+ACA!G12+MCHIP!G12+SCHIP!G12</f>
        <v>69412.320000000007</v>
      </c>
      <c r="H12" s="71">
        <f>+MAP!H12+ACA!H12+MCHIP!H12+SCHIP!H12</f>
        <v>65407.93</v>
      </c>
      <c r="I12" s="71">
        <f>+MAP!I12+ACA!I12+MCHIP!I12+SCHIP!I12</f>
        <v>55326.15</v>
      </c>
      <c r="J12" s="71">
        <f>+MAP!J12+ACA!J12+MCHIP!J12+SCHIP!J12</f>
        <v>93544.34</v>
      </c>
      <c r="K12" s="71">
        <f>+MAP!K12+ACA!K12+MCHIP!K12+SCHIP!K12</f>
        <v>123509.99</v>
      </c>
      <c r="L12" s="71">
        <f>+MAP!L12+ACA!L12+MCHIP!L12+SCHIP!L12</f>
        <v>0</v>
      </c>
      <c r="M12" s="71">
        <f>+MAP!M12+ACA!M12+MCHIP!M12+SCHIP!M12</f>
        <v>0</v>
      </c>
      <c r="N12" s="71">
        <f>+MAP!N12+ACA!N12+MCHIP!N12+SCHIP!N12</f>
        <v>0</v>
      </c>
      <c r="O12" s="71">
        <f t="shared" si="0"/>
        <v>742927.14999999991</v>
      </c>
      <c r="P12" s="81"/>
      <c r="Q12" s="81"/>
    </row>
    <row r="13" spans="1:17" x14ac:dyDescent="0.3">
      <c r="A13" s="72" t="s">
        <v>787</v>
      </c>
      <c r="B13" s="1" t="s">
        <v>788</v>
      </c>
      <c r="C13" s="71">
        <f>+MAP!C13+ACA!C13+MCHIP!C13+SCHIP!C13</f>
        <v>0</v>
      </c>
      <c r="D13" s="71">
        <f>+MAP!D13+ACA!D13+MCHIP!D13+SCHIP!D13</f>
        <v>0</v>
      </c>
      <c r="E13" s="71">
        <f>+MAP!E13+ACA!E13+MCHIP!E13+SCHIP!E13</f>
        <v>0</v>
      </c>
      <c r="F13" s="71">
        <f>+MAP!F13+ACA!F13+MCHIP!F13+SCHIP!F13</f>
        <v>0</v>
      </c>
      <c r="G13" s="71">
        <f>+MAP!G13+ACA!G13+MCHIP!G13+SCHIP!G13</f>
        <v>0</v>
      </c>
      <c r="H13" s="71">
        <f>+MAP!H13+ACA!H13+MCHIP!H13+SCHIP!H13</f>
        <v>0</v>
      </c>
      <c r="I13" s="71">
        <f>+MAP!I13+ACA!I13+MCHIP!I13+SCHIP!I13</f>
        <v>0</v>
      </c>
      <c r="J13" s="71">
        <f>+MAP!J13+ACA!J13+MCHIP!J13+SCHIP!J13</f>
        <v>0</v>
      </c>
      <c r="K13" s="71">
        <f>+MAP!K13+ACA!K13+MCHIP!K13+SCHIP!K13</f>
        <v>0</v>
      </c>
      <c r="L13" s="71">
        <f>+MAP!L13+ACA!L13+MCHIP!L13+SCHIP!L13</f>
        <v>0</v>
      </c>
      <c r="M13" s="71">
        <f>+MAP!M13+ACA!M13+MCHIP!M13+SCHIP!M13</f>
        <v>0</v>
      </c>
      <c r="N13" s="71">
        <f>+MAP!N13+ACA!N13+MCHIP!N13+SCHIP!N13</f>
        <v>0</v>
      </c>
      <c r="O13" s="71">
        <f t="shared" si="0"/>
        <v>0</v>
      </c>
      <c r="P13" s="81"/>
      <c r="Q13" s="81"/>
    </row>
    <row r="14" spans="1:17" x14ac:dyDescent="0.3">
      <c r="A14" s="72" t="s">
        <v>15</v>
      </c>
      <c r="B14" s="1" t="s">
        <v>16</v>
      </c>
      <c r="C14" s="71">
        <f>+MAP!C14+ACA!C14+MCHIP!C14+SCHIP!C14</f>
        <v>6767608.959999999</v>
      </c>
      <c r="D14" s="71">
        <f>+MAP!D14+ACA!D14+MCHIP!D14+SCHIP!D14</f>
        <v>7794548.4199999999</v>
      </c>
      <c r="E14" s="71">
        <f>+MAP!E14+ACA!E14+MCHIP!E14+SCHIP!E14</f>
        <v>6196459.6499999994</v>
      </c>
      <c r="F14" s="71">
        <f>+MAP!F14+ACA!F14+MCHIP!F14+SCHIP!F14</f>
        <v>248107468.51000002</v>
      </c>
      <c r="G14" s="71">
        <f>+MAP!G14+ACA!G14+MCHIP!G14+SCHIP!G14</f>
        <v>5613890.4199999999</v>
      </c>
      <c r="H14" s="71">
        <f>+MAP!H14+ACA!H14+MCHIP!H14+SCHIP!H14</f>
        <v>5390694.3600000003</v>
      </c>
      <c r="I14" s="71">
        <f>+MAP!I14+ACA!I14+MCHIP!I14+SCHIP!I14</f>
        <v>6645284.9000000004</v>
      </c>
      <c r="J14" s="71">
        <f>+MAP!J14+ACA!J14+MCHIP!J14+SCHIP!J14</f>
        <v>6657397.0500000007</v>
      </c>
      <c r="K14" s="71">
        <f>+MAP!K14+ACA!K14+MCHIP!K14+SCHIP!K14</f>
        <v>6176508.6599999992</v>
      </c>
      <c r="L14" s="71">
        <f>+MAP!L14+ACA!L14+MCHIP!L14+SCHIP!L14</f>
        <v>0</v>
      </c>
      <c r="M14" s="71">
        <f>+MAP!M14+ACA!M14+MCHIP!M14+SCHIP!M14</f>
        <v>0</v>
      </c>
      <c r="N14" s="71">
        <f>+MAP!N14+ACA!N14+MCHIP!N14+SCHIP!N14</f>
        <v>0</v>
      </c>
      <c r="O14" s="71">
        <f t="shared" si="0"/>
        <v>299349860.93000007</v>
      </c>
      <c r="P14" s="81"/>
      <c r="Q14" s="81"/>
    </row>
    <row r="15" spans="1:17" x14ac:dyDescent="0.3">
      <c r="A15" s="72" t="s">
        <v>17</v>
      </c>
      <c r="B15" s="1" t="s">
        <v>18</v>
      </c>
      <c r="C15" s="71">
        <f>+MAP!C15+ACA!C15+MCHIP!C15+SCHIP!C15</f>
        <v>2076355.56</v>
      </c>
      <c r="D15" s="71">
        <f>+MAP!D15+ACA!D15+MCHIP!D15+SCHIP!D15</f>
        <v>2536954.8000000003</v>
      </c>
      <c r="E15" s="71">
        <f>+MAP!E15+ACA!E15+MCHIP!E15+SCHIP!E15</f>
        <v>2064430.4900000002</v>
      </c>
      <c r="F15" s="71">
        <f>+MAP!F15+ACA!F15+MCHIP!F15+SCHIP!F15</f>
        <v>2611144.6</v>
      </c>
      <c r="G15" s="71">
        <f>+MAP!G15+ACA!G15+MCHIP!G15+SCHIP!G15</f>
        <v>2170913.79</v>
      </c>
      <c r="H15" s="71">
        <f>+MAP!H15+ACA!H15+MCHIP!H15+SCHIP!H15</f>
        <v>1871664</v>
      </c>
      <c r="I15" s="71">
        <f>+MAP!I15+ACA!I15+MCHIP!I15+SCHIP!I15</f>
        <v>2851055.43</v>
      </c>
      <c r="J15" s="71">
        <f>+MAP!J15+ACA!J15+MCHIP!J15+SCHIP!J15</f>
        <v>2263079.17</v>
      </c>
      <c r="K15" s="71">
        <f>+MAP!K15+ACA!K15+MCHIP!K15+SCHIP!K15</f>
        <v>2518485.17</v>
      </c>
      <c r="L15" s="71">
        <f>+MAP!L15+ACA!L15+MCHIP!L15+SCHIP!L15</f>
        <v>0</v>
      </c>
      <c r="M15" s="71">
        <f>+MAP!M15+ACA!M15+MCHIP!M15+SCHIP!M15</f>
        <v>0</v>
      </c>
      <c r="N15" s="71">
        <f>+MAP!N15+ACA!N15+MCHIP!N15+SCHIP!N15</f>
        <v>0</v>
      </c>
      <c r="O15" s="71">
        <f t="shared" si="0"/>
        <v>20964083.010000005</v>
      </c>
      <c r="P15" s="81"/>
      <c r="Q15" s="81"/>
    </row>
    <row r="16" spans="1:17" x14ac:dyDescent="0.3">
      <c r="A16" s="72" t="s">
        <v>19</v>
      </c>
      <c r="B16" s="1" t="s">
        <v>20</v>
      </c>
      <c r="C16" s="71">
        <f>+MAP!C16+ACA!C16+MCHIP!C16+SCHIP!C16</f>
        <v>181998.62</v>
      </c>
      <c r="D16" s="71">
        <f>+MAP!D16+ACA!D16+MCHIP!D16+SCHIP!D16</f>
        <v>220344.52</v>
      </c>
      <c r="E16" s="71">
        <f>+MAP!E16+ACA!E16+MCHIP!E16+SCHIP!E16</f>
        <v>207424.9</v>
      </c>
      <c r="F16" s="71">
        <f>+MAP!F16+ACA!F16+MCHIP!F16+SCHIP!F16</f>
        <v>197955.53</v>
      </c>
      <c r="G16" s="71">
        <f>+MAP!G16+ACA!G16+MCHIP!G16+SCHIP!G16</f>
        <v>197871.34999999998</v>
      </c>
      <c r="H16" s="71">
        <f>+MAP!H16+ACA!H16+MCHIP!H16+SCHIP!H16</f>
        <v>151857.71</v>
      </c>
      <c r="I16" s="71">
        <f>+MAP!I16+ACA!I16+MCHIP!I16+SCHIP!I16</f>
        <v>185354.66999999998</v>
      </c>
      <c r="J16" s="71">
        <f>+MAP!J16+ACA!J16+MCHIP!J16+SCHIP!J16</f>
        <v>176855.95</v>
      </c>
      <c r="K16" s="71">
        <f>+MAP!K16+ACA!K16+MCHIP!K16+SCHIP!K16</f>
        <v>174556</v>
      </c>
      <c r="L16" s="71">
        <f>+MAP!L16+ACA!L16+MCHIP!L16+SCHIP!L16</f>
        <v>0</v>
      </c>
      <c r="M16" s="71">
        <f>+MAP!M16+ACA!M16+MCHIP!M16+SCHIP!M16</f>
        <v>0</v>
      </c>
      <c r="N16" s="71">
        <f>+MAP!N16+ACA!N16+MCHIP!N16+SCHIP!N16</f>
        <v>0</v>
      </c>
      <c r="O16" s="71">
        <f t="shared" si="0"/>
        <v>1694219.25</v>
      </c>
      <c r="P16" s="81"/>
      <c r="Q16" s="81"/>
    </row>
    <row r="17" spans="1:17" x14ac:dyDescent="0.3">
      <c r="A17" s="72" t="s">
        <v>779</v>
      </c>
      <c r="B17" s="1" t="s">
        <v>780</v>
      </c>
      <c r="C17" s="71">
        <f>MAP!C17+ACA!C17+MCHIP!C17+SCHIP!C17</f>
        <v>5279805.5600000005</v>
      </c>
      <c r="D17" s="71">
        <f>MAP!D17+ACA!D17+MCHIP!D17+SCHIP!D17</f>
        <v>5991386.5999999996</v>
      </c>
      <c r="E17" s="71">
        <f>MAP!E17+ACA!E17+MCHIP!E17+SCHIP!E17</f>
        <v>4827140.1399999997</v>
      </c>
      <c r="F17" s="71">
        <f>MAP!F17+ACA!F17+MCHIP!F17+SCHIP!F17</f>
        <v>11365247.18</v>
      </c>
      <c r="G17" s="71">
        <f>MAP!G17+ACA!G17+MCHIP!G17+SCHIP!G17</f>
        <v>6825270.6299999999</v>
      </c>
      <c r="H17" s="71">
        <f>MAP!H17+ACA!H17+MCHIP!H17+SCHIP!H17</f>
        <v>6441521.9900000002</v>
      </c>
      <c r="I17" s="71">
        <f>MAP!I17+ACA!I17+MCHIP!I17+SCHIP!I17</f>
        <v>6185307.1399999997</v>
      </c>
      <c r="J17" s="71">
        <f>MAP!J17+ACA!J17+MCHIP!J17+SCHIP!J17</f>
        <v>5846653.3300000001</v>
      </c>
      <c r="K17" s="71">
        <f>MAP!K17+ACA!K17+MCHIP!K17+SCHIP!K17</f>
        <v>7069323.4500000002</v>
      </c>
      <c r="L17" s="71">
        <f>MAP!L17+ACA!L17+MCHIP!L17+SCHIP!L17</f>
        <v>0</v>
      </c>
      <c r="M17" s="71">
        <f>MAP!M17+ACA!M17+MCHIP!M17+SCHIP!M17</f>
        <v>0</v>
      </c>
      <c r="N17" s="71">
        <f>MAP!N17+ACA!N17+MCHIP!N17+SCHIP!N17</f>
        <v>0</v>
      </c>
      <c r="O17" s="71">
        <f t="shared" si="0"/>
        <v>59831656.020000003</v>
      </c>
      <c r="P17" s="81"/>
      <c r="Q17" s="81"/>
    </row>
    <row r="18" spans="1:17" x14ac:dyDescent="0.3">
      <c r="A18" s="72" t="s">
        <v>21</v>
      </c>
      <c r="B18" s="1" t="s">
        <v>22</v>
      </c>
      <c r="C18" s="71">
        <f>+MAP!C18+ACA!C18+MCHIP!C18+SCHIP!C18</f>
        <v>1254630</v>
      </c>
      <c r="D18" s="71">
        <f>+MAP!D18+ACA!D18+MCHIP!D18+SCHIP!D18</f>
        <v>2744860</v>
      </c>
      <c r="E18" s="71">
        <f>+MAP!E18+ACA!E18+MCHIP!E18+SCHIP!E18</f>
        <v>12402810</v>
      </c>
      <c r="F18" s="71">
        <f>+MAP!F18+ACA!F18+MCHIP!F18+SCHIP!F18</f>
        <v>1698330</v>
      </c>
      <c r="G18" s="71">
        <f>+MAP!G18+ACA!G18+MCHIP!G18+SCHIP!G18</f>
        <v>1643200</v>
      </c>
      <c r="H18" s="71">
        <f>+MAP!H18+ACA!H18+MCHIP!H18+SCHIP!H18</f>
        <v>1425590</v>
      </c>
      <c r="I18" s="71">
        <f>+MAP!I18+ACA!I18+MCHIP!I18+SCHIP!I18</f>
        <v>1449820</v>
      </c>
      <c r="J18" s="71">
        <f>+MAP!J18+ACA!J18+MCHIP!J18+SCHIP!J18</f>
        <v>1303950</v>
      </c>
      <c r="K18" s="71">
        <f>+MAP!K18+ACA!K18+MCHIP!K18+SCHIP!K18</f>
        <v>1551470</v>
      </c>
      <c r="L18" s="71">
        <f>+MAP!L18+ACA!L18+MCHIP!L18+SCHIP!L18</f>
        <v>0</v>
      </c>
      <c r="M18" s="71">
        <f>+MAP!M18+ACA!M18+MCHIP!M18+SCHIP!M18</f>
        <v>0</v>
      </c>
      <c r="N18" s="71">
        <f>+MAP!N18+ACA!N18+MCHIP!N18+SCHIP!N18</f>
        <v>0</v>
      </c>
      <c r="O18" s="71">
        <f t="shared" si="0"/>
        <v>25474660</v>
      </c>
      <c r="P18" s="81"/>
      <c r="Q18" s="81"/>
    </row>
    <row r="19" spans="1:17" x14ac:dyDescent="0.3">
      <c r="A19" s="72" t="s">
        <v>23</v>
      </c>
      <c r="B19" s="1" t="s">
        <v>24</v>
      </c>
      <c r="C19" s="71">
        <f>+MAP!C19+ACA!C19+MCHIP!C19+SCHIP!C19</f>
        <v>0</v>
      </c>
      <c r="D19" s="71">
        <f>+MAP!D19+ACA!D19+MCHIP!D19+SCHIP!D19</f>
        <v>0</v>
      </c>
      <c r="E19" s="71">
        <f>+MAP!E19+ACA!E19+MCHIP!E19+SCHIP!E19</f>
        <v>0</v>
      </c>
      <c r="F19" s="71">
        <f>+MAP!F19+ACA!F19+MCHIP!F19+SCHIP!F19</f>
        <v>0</v>
      </c>
      <c r="G19" s="71">
        <f>+MAP!G19+ACA!G19+MCHIP!G19+SCHIP!G19</f>
        <v>0</v>
      </c>
      <c r="H19" s="71">
        <f>+MAP!H19+ACA!H19+MCHIP!H19+SCHIP!H19</f>
        <v>0</v>
      </c>
      <c r="I19" s="71">
        <f>+MAP!I19+ACA!I19+MCHIP!I19+SCHIP!I19</f>
        <v>0</v>
      </c>
      <c r="J19" s="71">
        <f>+MAP!J19+ACA!J19+MCHIP!J19+SCHIP!J19</f>
        <v>0</v>
      </c>
      <c r="K19" s="71">
        <f>+MAP!K19+ACA!K19+MCHIP!K19+SCHIP!K19</f>
        <v>0</v>
      </c>
      <c r="L19" s="71">
        <f>+MAP!L19+ACA!L19+MCHIP!L19+SCHIP!L19</f>
        <v>0</v>
      </c>
      <c r="M19" s="71">
        <f>+MAP!M19+ACA!M19+MCHIP!M19+SCHIP!M19</f>
        <v>0</v>
      </c>
      <c r="N19" s="71">
        <f>+MAP!N19+ACA!N19+MCHIP!N19+SCHIP!N19</f>
        <v>0</v>
      </c>
      <c r="O19" s="71">
        <f t="shared" si="0"/>
        <v>0</v>
      </c>
      <c r="P19" s="81"/>
      <c r="Q19" s="81"/>
    </row>
    <row r="20" spans="1:17" x14ac:dyDescent="0.3">
      <c r="A20" s="72" t="s">
        <v>25</v>
      </c>
      <c r="B20" s="1" t="s">
        <v>26</v>
      </c>
      <c r="C20" s="71">
        <f>+MAP!C20+ACA!C20+MCHIP!C20+SCHIP!C20</f>
        <v>54529.47</v>
      </c>
      <c r="D20" s="71">
        <f>+MAP!D20+ACA!D20+MCHIP!D20+SCHIP!D20</f>
        <v>70760.61</v>
      </c>
      <c r="E20" s="71">
        <f>+MAP!E20+ACA!E20+MCHIP!E20+SCHIP!E20</f>
        <v>55700.53</v>
      </c>
      <c r="F20" s="71">
        <f>+MAP!F20+ACA!F20+MCHIP!F20+SCHIP!F20</f>
        <v>107035.98999999999</v>
      </c>
      <c r="G20" s="71">
        <f>+MAP!G20+ACA!G20+MCHIP!G20+SCHIP!G20</f>
        <v>86015.17</v>
      </c>
      <c r="H20" s="71">
        <f>+MAP!H20+ACA!H20+MCHIP!H20+SCHIP!H20</f>
        <v>55050.16</v>
      </c>
      <c r="I20" s="71">
        <f>+MAP!I20+ACA!I20+MCHIP!I20+SCHIP!I20</f>
        <v>68879.59</v>
      </c>
      <c r="J20" s="71">
        <f>+MAP!J20+ACA!J20+MCHIP!J20+SCHIP!J20</f>
        <v>102401.57</v>
      </c>
      <c r="K20" s="71">
        <f>+MAP!K20+ACA!K20+MCHIP!K20+SCHIP!K20</f>
        <v>101054.34</v>
      </c>
      <c r="L20" s="71">
        <f>+MAP!L20+ACA!L20+MCHIP!L20+SCHIP!L20</f>
        <v>0</v>
      </c>
      <c r="M20" s="71">
        <f>+MAP!M20+ACA!M20+MCHIP!M20+SCHIP!M20</f>
        <v>0</v>
      </c>
      <c r="N20" s="71">
        <f>+MAP!N20+ACA!N20+MCHIP!N20+SCHIP!N20</f>
        <v>0</v>
      </c>
      <c r="O20" s="71">
        <f t="shared" si="0"/>
        <v>701427.42999999982</v>
      </c>
      <c r="P20" s="81"/>
      <c r="Q20" s="81"/>
    </row>
    <row r="21" spans="1:17" x14ac:dyDescent="0.3">
      <c r="A21" s="72" t="s">
        <v>326</v>
      </c>
      <c r="B21" s="1" t="s">
        <v>327</v>
      </c>
      <c r="C21" s="71">
        <f>+MAP!C21+ACA!C21+MCHIP!C21+SCHIP!C21</f>
        <v>1300674</v>
      </c>
      <c r="D21" s="71">
        <f>+MAP!D21+ACA!D21+MCHIP!D21+SCHIP!D21</f>
        <v>1541445</v>
      </c>
      <c r="E21" s="71">
        <f>+MAP!E21+ACA!E21+MCHIP!E21+SCHIP!E21</f>
        <v>1391439</v>
      </c>
      <c r="F21" s="71">
        <f>+MAP!F21+ACA!F21+MCHIP!F21+SCHIP!F21</f>
        <v>1577349</v>
      </c>
      <c r="G21" s="71">
        <f>+MAP!G21+ACA!G21+MCHIP!G21+SCHIP!G21</f>
        <v>1410675</v>
      </c>
      <c r="H21" s="71">
        <f>+MAP!H21+ACA!H21+MCHIP!H21+SCHIP!H21</f>
        <v>1375122</v>
      </c>
      <c r="I21" s="71">
        <f>+MAP!I21+ACA!I21+MCHIP!I21+SCHIP!I21</f>
        <v>1445718</v>
      </c>
      <c r="J21" s="71">
        <f>+MAP!J21+ACA!J21+MCHIP!J21+SCHIP!J21</f>
        <v>1737265.92</v>
      </c>
      <c r="K21" s="71">
        <f>+MAP!K21+ACA!K21+MCHIP!K21+SCHIP!K21</f>
        <v>1470918.3</v>
      </c>
      <c r="L21" s="71">
        <f>+MAP!L21+ACA!L21+MCHIP!L21+SCHIP!L21</f>
        <v>0</v>
      </c>
      <c r="M21" s="71">
        <f>+MAP!M21+ACA!M21+MCHIP!M21+SCHIP!M21</f>
        <v>0</v>
      </c>
      <c r="N21" s="71">
        <f>+MAP!N21+ACA!N21+MCHIP!N21+SCHIP!N21</f>
        <v>0</v>
      </c>
      <c r="O21" s="71">
        <f t="shared" si="0"/>
        <v>13250606.220000001</v>
      </c>
      <c r="P21" s="81"/>
      <c r="Q21" s="81"/>
    </row>
    <row r="22" spans="1:17" x14ac:dyDescent="0.3">
      <c r="A22" s="72" t="s">
        <v>803</v>
      </c>
      <c r="B22" s="1" t="s">
        <v>801</v>
      </c>
      <c r="C22" s="71">
        <f>MAP!C22+ACA!C22</f>
        <v>0</v>
      </c>
      <c r="D22" s="71">
        <f>MAP!D22+ACA!D22</f>
        <v>0</v>
      </c>
      <c r="E22" s="71">
        <f>MAP!E22+ACA!E22</f>
        <v>0</v>
      </c>
      <c r="F22" s="71">
        <f>MAP!F22+ACA!F22</f>
        <v>0</v>
      </c>
      <c r="G22" s="71">
        <f>MAP!G22+ACA!G22</f>
        <v>0</v>
      </c>
      <c r="H22" s="71">
        <f>MAP!H22+ACA!H22</f>
        <v>0</v>
      </c>
      <c r="I22" s="71">
        <f>MAP!I22+ACA!I22</f>
        <v>0</v>
      </c>
      <c r="J22" s="71">
        <f>MAP!J22+ACA!J22</f>
        <v>0</v>
      </c>
      <c r="K22" s="71">
        <f>MAP!K22+ACA!K22</f>
        <v>11500.11</v>
      </c>
      <c r="L22" s="71">
        <f>MAP!L22+ACA!L22</f>
        <v>0</v>
      </c>
      <c r="M22" s="71">
        <f>MAP!M22+ACA!M22</f>
        <v>0</v>
      </c>
      <c r="N22" s="71">
        <f>MAP!N22+ACA!N22</f>
        <v>0</v>
      </c>
      <c r="O22" s="71">
        <f t="shared" ref="O22" si="1">SUM(C22:N22)</f>
        <v>11500.11</v>
      </c>
      <c r="P22" s="81"/>
      <c r="Q22" s="81"/>
    </row>
    <row r="23" spans="1:17" x14ac:dyDescent="0.3">
      <c r="A23" s="72" t="s">
        <v>27</v>
      </c>
      <c r="B23" s="1" t="s">
        <v>28</v>
      </c>
      <c r="C23" s="71">
        <f>+MAP!C23+ACA!C23+MCHIP!C22+SCHIP!C22</f>
        <v>0</v>
      </c>
      <c r="D23" s="71">
        <f>+MAP!D23+ACA!D23+MCHIP!D22+SCHIP!D22</f>
        <v>0</v>
      </c>
      <c r="E23" s="71">
        <f>+MAP!E23+ACA!E23+MCHIP!E22+SCHIP!E22</f>
        <v>0</v>
      </c>
      <c r="F23" s="71">
        <f>+MAP!F23+ACA!F23+MCHIP!F22+SCHIP!F22</f>
        <v>0</v>
      </c>
      <c r="G23" s="71">
        <f>+MAP!G23+ACA!G23+MCHIP!G22+SCHIP!G22</f>
        <v>0</v>
      </c>
      <c r="H23" s="71">
        <f>+MAP!H23+ACA!H23+MCHIP!H22+SCHIP!H22</f>
        <v>0</v>
      </c>
      <c r="I23" s="71">
        <f>+MAP!I23+ACA!I23+MCHIP!I22+SCHIP!I22</f>
        <v>0</v>
      </c>
      <c r="J23" s="71">
        <f>+MAP!J23+ACA!J23+MCHIP!J22+SCHIP!J22</f>
        <v>0</v>
      </c>
      <c r="K23" s="71">
        <f>+MAP!K23+ACA!K23+MCHIP!K22+SCHIP!K22</f>
        <v>0</v>
      </c>
      <c r="L23" s="71">
        <f>+MAP!L23+ACA!L23+MCHIP!L22+SCHIP!L22</f>
        <v>0</v>
      </c>
      <c r="M23" s="71">
        <f>+MAP!M23+ACA!M23+MCHIP!M22+SCHIP!M22</f>
        <v>0</v>
      </c>
      <c r="N23" s="71">
        <f>+MAP!N23+ACA!N23+MCHIP!N22+SCHIP!N22</f>
        <v>0</v>
      </c>
      <c r="O23" s="71">
        <f t="shared" si="0"/>
        <v>0</v>
      </c>
      <c r="P23" s="81"/>
      <c r="Q23" s="81"/>
    </row>
    <row r="24" spans="1:17" x14ac:dyDescent="0.3">
      <c r="A24" s="72" t="s">
        <v>29</v>
      </c>
      <c r="B24" s="1" t="s">
        <v>30</v>
      </c>
      <c r="C24" s="71">
        <f>+MAP!C24+ACA!C24+MCHIP!C23+SCHIP!C23</f>
        <v>0</v>
      </c>
      <c r="D24" s="71">
        <f>+MAP!D24+ACA!D24+MCHIP!D23+SCHIP!D23</f>
        <v>0</v>
      </c>
      <c r="E24" s="71">
        <f>+MAP!E24+ACA!E24+MCHIP!E23+SCHIP!E23</f>
        <v>0</v>
      </c>
      <c r="F24" s="71">
        <f>+MAP!F24+ACA!F24+MCHIP!F23+SCHIP!F23</f>
        <v>0</v>
      </c>
      <c r="G24" s="71">
        <f>+MAP!G24+ACA!G24+MCHIP!G23+SCHIP!G23</f>
        <v>0</v>
      </c>
      <c r="H24" s="71">
        <f>+MAP!H24+ACA!H24+MCHIP!H23+SCHIP!H23</f>
        <v>0</v>
      </c>
      <c r="I24" s="71">
        <f>+MAP!I24+ACA!I24+MCHIP!I23+SCHIP!I23</f>
        <v>0</v>
      </c>
      <c r="J24" s="71">
        <f>+MAP!J24+ACA!J24+MCHIP!J23+SCHIP!J23</f>
        <v>0</v>
      </c>
      <c r="K24" s="71">
        <f>+MAP!K24+ACA!K24+MCHIP!K23+SCHIP!K23</f>
        <v>0</v>
      </c>
      <c r="L24" s="71">
        <f>+MAP!L24+ACA!L24+MCHIP!L23+SCHIP!L23</f>
        <v>0</v>
      </c>
      <c r="M24" s="71">
        <f>+MAP!M24+ACA!M24+MCHIP!M23+SCHIP!M23</f>
        <v>0</v>
      </c>
      <c r="N24" s="71">
        <f>+MAP!N24+ACA!N24+MCHIP!N23+SCHIP!N23</f>
        <v>0</v>
      </c>
      <c r="O24" s="71">
        <f t="shared" si="0"/>
        <v>0</v>
      </c>
      <c r="P24" s="81"/>
      <c r="Q24" s="81"/>
    </row>
    <row r="25" spans="1:17" x14ac:dyDescent="0.3">
      <c r="A25" s="72" t="s">
        <v>31</v>
      </c>
      <c r="B25" s="1" t="s">
        <v>32</v>
      </c>
      <c r="C25" s="71">
        <f>+MAP!C25+ACA!C25+MCHIP!C24+SCHIP!C24</f>
        <v>39275979.620000005</v>
      </c>
      <c r="D25" s="71">
        <f>+MAP!D25+ACA!D25+MCHIP!D24+SCHIP!D24</f>
        <v>12151000.090000002</v>
      </c>
      <c r="E25" s="71">
        <f>+MAP!E25+ACA!E25+MCHIP!E24+SCHIP!E24</f>
        <v>7207270.1700000009</v>
      </c>
      <c r="F25" s="71">
        <f>+MAP!F25+ACA!F25+MCHIP!F24+SCHIP!F24</f>
        <v>12238605.15</v>
      </c>
      <c r="G25" s="71">
        <f>+MAP!G25+ACA!G25+MCHIP!G24+SCHIP!G24</f>
        <v>7779374.9100000001</v>
      </c>
      <c r="H25" s="71">
        <f>+MAP!H25+ACA!H25+MCHIP!H24+SCHIP!H24</f>
        <v>9316776.1000000015</v>
      </c>
      <c r="I25" s="71">
        <f>+MAP!I25+ACA!I25+MCHIP!I24+SCHIP!I24</f>
        <v>51814481.770000003</v>
      </c>
      <c r="J25" s="71">
        <f>+MAP!J25+ACA!J25+MCHIP!J24+SCHIP!J24</f>
        <v>9797315.160000002</v>
      </c>
      <c r="K25" s="71">
        <f>+MAP!K25+ACA!K25+MCHIP!K24+SCHIP!K24</f>
        <v>7686443.2199999997</v>
      </c>
      <c r="L25" s="71">
        <f>+MAP!L25+ACA!L25+MCHIP!L24+SCHIP!L24</f>
        <v>0</v>
      </c>
      <c r="M25" s="71">
        <f>+MAP!M25+ACA!M25+MCHIP!M24+SCHIP!M24</f>
        <v>0</v>
      </c>
      <c r="N25" s="71">
        <f>+MAP!N25+ACA!N25+MCHIP!N24+SCHIP!N24</f>
        <v>0</v>
      </c>
      <c r="O25" s="71">
        <f t="shared" si="0"/>
        <v>157267246.19000003</v>
      </c>
      <c r="P25" s="81"/>
      <c r="Q25" s="81"/>
    </row>
    <row r="26" spans="1:17" x14ac:dyDescent="0.3">
      <c r="A26" s="72" t="s">
        <v>33</v>
      </c>
      <c r="B26" s="1" t="s">
        <v>34</v>
      </c>
      <c r="C26" s="71">
        <f>+MAP!C26+ACA!C26+MCHIP!C25+SCHIP!C25</f>
        <v>536827.14000000013</v>
      </c>
      <c r="D26" s="71">
        <f>+MAP!D26+ACA!D26+MCHIP!D25+SCHIP!D25</f>
        <v>20535.93</v>
      </c>
      <c r="E26" s="71">
        <f>+MAP!E26+ACA!E26+MCHIP!E25+SCHIP!E25</f>
        <v>112748.78000000001</v>
      </c>
      <c r="F26" s="71">
        <f>+MAP!F26+ACA!F26+MCHIP!F25+SCHIP!F25</f>
        <v>708002.74</v>
      </c>
      <c r="G26" s="71">
        <f>+MAP!G26+ACA!G26+MCHIP!G25+SCHIP!G25</f>
        <v>21474025.620000001</v>
      </c>
      <c r="H26" s="71">
        <f>+MAP!H26+ACA!H26+MCHIP!H25+SCHIP!H25</f>
        <v>642597.57999999996</v>
      </c>
      <c r="I26" s="71">
        <f>+MAP!I26+ACA!I26+MCHIP!I25+SCHIP!I25</f>
        <v>897718.99</v>
      </c>
      <c r="J26" s="71">
        <f>+MAP!J26+ACA!J26+MCHIP!J25+SCHIP!J25</f>
        <v>996690.22000000009</v>
      </c>
      <c r="K26" s="71">
        <f>+MAP!K26+ACA!K26+MCHIP!K25+SCHIP!K25</f>
        <v>873258.31</v>
      </c>
      <c r="L26" s="71">
        <f>+MAP!L26+ACA!L26+MCHIP!L25+SCHIP!L25</f>
        <v>0</v>
      </c>
      <c r="M26" s="71">
        <f>+MAP!M26+ACA!M26+MCHIP!M25+SCHIP!M25</f>
        <v>0</v>
      </c>
      <c r="N26" s="71">
        <f>+MAP!N26+ACA!N26+MCHIP!N25+SCHIP!N25</f>
        <v>0</v>
      </c>
      <c r="O26" s="71">
        <f t="shared" si="0"/>
        <v>26262405.309999995</v>
      </c>
      <c r="P26" s="81"/>
      <c r="Q26" s="81"/>
    </row>
    <row r="27" spans="1:17" x14ac:dyDescent="0.3">
      <c r="A27" s="72" t="s">
        <v>35</v>
      </c>
      <c r="B27" s="1" t="s">
        <v>36</v>
      </c>
      <c r="C27" s="71">
        <f>+MAP!C27+ACA!C27+MCHIP!C26+SCHIP!C26</f>
        <v>12945.990000000002</v>
      </c>
      <c r="D27" s="71">
        <f>+MAP!D27+ACA!D27+MCHIP!D26+SCHIP!D26</f>
        <v>15243.48</v>
      </c>
      <c r="E27" s="71">
        <f>+MAP!E27+ACA!E27+MCHIP!E26+SCHIP!E26</f>
        <v>1947124.85</v>
      </c>
      <c r="F27" s="71">
        <f>+MAP!F27+ACA!F27+MCHIP!F26+SCHIP!F26</f>
        <v>20275.86</v>
      </c>
      <c r="G27" s="71">
        <f>+MAP!G27+ACA!G27+MCHIP!G26+SCHIP!G26</f>
        <v>7529.6100000000006</v>
      </c>
      <c r="H27" s="71">
        <f>+MAP!H27+ACA!H27+MCHIP!H26+SCHIP!H26</f>
        <v>15978.47</v>
      </c>
      <c r="I27" s="71">
        <f>+MAP!I27+ACA!I27+MCHIP!I26+SCHIP!I26</f>
        <v>27923.34</v>
      </c>
      <c r="J27" s="71">
        <f>+MAP!J27+ACA!J27+MCHIP!J26+SCHIP!J26</f>
        <v>4124.25</v>
      </c>
      <c r="K27" s="71">
        <f>+MAP!K27+ACA!K27+MCHIP!K26+SCHIP!K26</f>
        <v>17912.599999999999</v>
      </c>
      <c r="L27" s="71">
        <f>+MAP!L27+ACA!L27+MCHIP!L26+SCHIP!L26</f>
        <v>0</v>
      </c>
      <c r="M27" s="71">
        <f>+MAP!M27+ACA!M27+MCHIP!M26+SCHIP!M26</f>
        <v>0</v>
      </c>
      <c r="N27" s="71">
        <f>+MAP!N27+ACA!N27+MCHIP!N26+SCHIP!N26</f>
        <v>0</v>
      </c>
      <c r="O27" s="71">
        <f t="shared" si="0"/>
        <v>2069058.4500000004</v>
      </c>
      <c r="P27" s="81"/>
      <c r="Q27" s="81"/>
    </row>
    <row r="28" spans="1:17" x14ac:dyDescent="0.3">
      <c r="A28" s="72" t="s">
        <v>37</v>
      </c>
      <c r="B28" s="1" t="s">
        <v>38</v>
      </c>
      <c r="C28" s="71">
        <f>+MAP!C28+ACA!C28+MCHIP!C27+SCHIP!C27</f>
        <v>0</v>
      </c>
      <c r="D28" s="71">
        <f>+MAP!D28+ACA!D28+MCHIP!D27+SCHIP!D27</f>
        <v>0</v>
      </c>
      <c r="E28" s="71">
        <f>+MAP!E28+ACA!E28+MCHIP!E27+SCHIP!E27</f>
        <v>0</v>
      </c>
      <c r="F28" s="71">
        <f>+MAP!F28+ACA!F28+MCHIP!F27+SCHIP!F27</f>
        <v>0</v>
      </c>
      <c r="G28" s="71">
        <f>+MAP!G28+ACA!G28+MCHIP!G27+SCHIP!G27</f>
        <v>0</v>
      </c>
      <c r="H28" s="71">
        <f>+MAP!H28+ACA!H28+MCHIP!H27+SCHIP!H27</f>
        <v>0</v>
      </c>
      <c r="I28" s="71">
        <f>+MAP!I28+ACA!I28+MCHIP!I27+SCHIP!I27</f>
        <v>0</v>
      </c>
      <c r="J28" s="71">
        <f>+MAP!J28+ACA!J28+MCHIP!J27+SCHIP!J27</f>
        <v>0</v>
      </c>
      <c r="K28" s="71">
        <f>+MAP!K28+ACA!K28+MCHIP!K27+SCHIP!K27</f>
        <v>0</v>
      </c>
      <c r="L28" s="71">
        <f>+MAP!L28+ACA!L28+MCHIP!L27+SCHIP!L27</f>
        <v>0</v>
      </c>
      <c r="M28" s="71">
        <f>+MAP!M28+ACA!M28+MCHIP!M27+SCHIP!M27</f>
        <v>0</v>
      </c>
      <c r="N28" s="71">
        <f>+MAP!N28+ACA!N28+MCHIP!N27+SCHIP!N27</f>
        <v>0</v>
      </c>
      <c r="O28" s="71">
        <f t="shared" si="0"/>
        <v>0</v>
      </c>
      <c r="P28" s="81"/>
      <c r="Q28" s="81"/>
    </row>
    <row r="29" spans="1:17" x14ac:dyDescent="0.3">
      <c r="A29" s="72" t="s">
        <v>771</v>
      </c>
      <c r="B29" s="1" t="s">
        <v>40</v>
      </c>
      <c r="C29" s="71">
        <f>+MAP!C29+ACA!C29+MCHIP!C28+SCHIP!C28</f>
        <v>13266012.789999999</v>
      </c>
      <c r="D29" s="71">
        <f>+MAP!D29+ACA!D29+MCHIP!D28+SCHIP!D28</f>
        <v>15180327.449999999</v>
      </c>
      <c r="E29" s="71">
        <f>+MAP!E29+ACA!E29+MCHIP!E28+SCHIP!E28</f>
        <v>15979368.369999999</v>
      </c>
      <c r="F29" s="71">
        <f>+MAP!F29+ACA!F29+MCHIP!F28+SCHIP!F28</f>
        <v>13000036.85</v>
      </c>
      <c r="G29" s="71">
        <f>+MAP!G29+ACA!G29+MCHIP!G28+SCHIP!G28</f>
        <v>17138379.460000001</v>
      </c>
      <c r="H29" s="71">
        <f>+MAP!H29+ACA!H29+MCHIP!H28+SCHIP!H28</f>
        <v>14586096.699999999</v>
      </c>
      <c r="I29" s="71">
        <f>+MAP!I29+ACA!I29+MCHIP!I28+SCHIP!I28</f>
        <v>15712127.210000001</v>
      </c>
      <c r="J29" s="71">
        <f>+MAP!J29+ACA!J29+MCHIP!J28+SCHIP!J28</f>
        <v>15461752.48</v>
      </c>
      <c r="K29" s="71">
        <f>+MAP!K29+ACA!K29+MCHIP!K28+SCHIP!K28</f>
        <v>14057679.609999999</v>
      </c>
      <c r="L29" s="71">
        <f>+MAP!L29+ACA!L29+MCHIP!L28+SCHIP!L28</f>
        <v>0</v>
      </c>
      <c r="M29" s="71">
        <f>+MAP!M29+ACA!M29+MCHIP!M28+SCHIP!M28</f>
        <v>0</v>
      </c>
      <c r="N29" s="71">
        <f>+MAP!N29+ACA!N29+MCHIP!N28+SCHIP!N28</f>
        <v>0</v>
      </c>
      <c r="O29" s="71">
        <f t="shared" si="0"/>
        <v>134381780.92000002</v>
      </c>
      <c r="P29" s="81"/>
      <c r="Q29" s="81"/>
    </row>
    <row r="30" spans="1:17" x14ac:dyDescent="0.3">
      <c r="A30" s="72" t="s">
        <v>41</v>
      </c>
      <c r="B30" s="1" t="s">
        <v>42</v>
      </c>
      <c r="C30" s="71">
        <f>+MAP!C30+ACA!C30+MCHIP!C29+SCHIP!C29</f>
        <v>165749892.13</v>
      </c>
      <c r="D30" s="71">
        <f>+MAP!D30+ACA!D30+MCHIP!D29+SCHIP!D29</f>
        <v>186233317.42000002</v>
      </c>
      <c r="E30" s="71">
        <f>+MAP!E30+ACA!E30+MCHIP!E29+SCHIP!E29</f>
        <v>177817256.49000001</v>
      </c>
      <c r="F30" s="71">
        <f>+MAP!F30+ACA!F30+MCHIP!F29+SCHIP!F29</f>
        <v>189274122.83000001</v>
      </c>
      <c r="G30" s="71">
        <f>+MAP!G30+ACA!G30+MCHIP!G29+SCHIP!G29</f>
        <v>173829589.95000002</v>
      </c>
      <c r="H30" s="71">
        <f>+MAP!H30+ACA!H30+MCHIP!H29+SCHIP!H29</f>
        <v>172119838.5</v>
      </c>
      <c r="I30" s="71">
        <f>+MAP!I30+ACA!I30+MCHIP!I29+SCHIP!I29</f>
        <v>191815159.25999999</v>
      </c>
      <c r="J30" s="71">
        <f>+MAP!J30+ACA!J30+MCHIP!J29+SCHIP!J29</f>
        <v>179211545.90000001</v>
      </c>
      <c r="K30" s="71">
        <f>+MAP!K30+ACA!K30+MCHIP!K29+SCHIP!K29</f>
        <v>159067893.47</v>
      </c>
      <c r="L30" s="71">
        <f>+MAP!L30+ACA!L30+MCHIP!L29+SCHIP!L29</f>
        <v>0</v>
      </c>
      <c r="M30" s="71">
        <f>+MAP!M30+ACA!M30+MCHIP!M29+SCHIP!M29</f>
        <v>0</v>
      </c>
      <c r="N30" s="71">
        <f>+MAP!N30+ACA!N30+MCHIP!N29+SCHIP!N29</f>
        <v>0</v>
      </c>
      <c r="O30" s="71">
        <f t="shared" si="0"/>
        <v>1595118615.95</v>
      </c>
      <c r="P30" s="81"/>
      <c r="Q30" s="81"/>
    </row>
    <row r="31" spans="1:17" x14ac:dyDescent="0.3">
      <c r="A31" s="72" t="s">
        <v>43</v>
      </c>
      <c r="B31" s="1" t="s">
        <v>44</v>
      </c>
      <c r="C31" s="71">
        <f>+MAP!C31+ACA!C31+MCHIP!C30+SCHIP!C30</f>
        <v>0</v>
      </c>
      <c r="D31" s="71">
        <f>+MAP!D31+ACA!D31+MCHIP!D30+SCHIP!D30</f>
        <v>0</v>
      </c>
      <c r="E31" s="71">
        <f>+MAP!E31+ACA!E31+MCHIP!E30+SCHIP!E30</f>
        <v>0</v>
      </c>
      <c r="F31" s="71">
        <f>+MAP!F31+ACA!F31+MCHIP!F30+SCHIP!F30</f>
        <v>0</v>
      </c>
      <c r="G31" s="71">
        <f>+MAP!G31+ACA!G31+MCHIP!G30+SCHIP!G30</f>
        <v>0</v>
      </c>
      <c r="H31" s="71">
        <f>+MAP!H31+ACA!H31+MCHIP!H30+SCHIP!H30</f>
        <v>0</v>
      </c>
      <c r="I31" s="71">
        <f>+MAP!I31+ACA!I31+MCHIP!I30+SCHIP!I30</f>
        <v>0</v>
      </c>
      <c r="J31" s="71">
        <f>+MAP!J31+ACA!J31+MCHIP!J30+SCHIP!J30</f>
        <v>0</v>
      </c>
      <c r="K31" s="71">
        <f>+MAP!K31+ACA!K31+MCHIP!K30+SCHIP!K30</f>
        <v>0</v>
      </c>
      <c r="L31" s="71">
        <f>+MAP!L31+ACA!L31+MCHIP!L30+SCHIP!L30</f>
        <v>0</v>
      </c>
      <c r="M31" s="71">
        <f>+MAP!M31+ACA!M31+MCHIP!M30+SCHIP!M30</f>
        <v>0</v>
      </c>
      <c r="N31" s="71">
        <f>+MAP!N31+ACA!N31+MCHIP!N30+SCHIP!N30</f>
        <v>0</v>
      </c>
      <c r="O31" s="71">
        <f t="shared" si="0"/>
        <v>0</v>
      </c>
      <c r="P31" s="81"/>
      <c r="Q31" s="81"/>
    </row>
    <row r="32" spans="1:17" x14ac:dyDescent="0.3">
      <c r="A32" s="72" t="s">
        <v>45</v>
      </c>
      <c r="B32" s="1" t="s">
        <v>46</v>
      </c>
      <c r="C32" s="71">
        <f>+MAP!C32+ACA!C32+MCHIP!C31+SCHIP!C31</f>
        <v>1382.78</v>
      </c>
      <c r="D32" s="71">
        <f>+MAP!D32+ACA!D32+MCHIP!D31+SCHIP!D31</f>
        <v>6529.96</v>
      </c>
      <c r="E32" s="71">
        <f>+MAP!E32+ACA!E32+MCHIP!E31+SCHIP!E31</f>
        <v>10167.24</v>
      </c>
      <c r="F32" s="71">
        <f>+MAP!F32+ACA!F32+MCHIP!F31+SCHIP!F31</f>
        <v>11128.83</v>
      </c>
      <c r="G32" s="71">
        <f>+MAP!G32+ACA!G32+MCHIP!G31+SCHIP!G31</f>
        <v>23284.379999999997</v>
      </c>
      <c r="H32" s="71">
        <f>+MAP!H32+ACA!H32+MCHIP!H31+SCHIP!H31</f>
        <v>5142.51</v>
      </c>
      <c r="I32" s="71">
        <f>+MAP!I32+ACA!I32+MCHIP!I31+SCHIP!I31</f>
        <v>10476.09</v>
      </c>
      <c r="J32" s="71">
        <f>+MAP!J32+ACA!J32+MCHIP!J31+SCHIP!J31</f>
        <v>8979.3200000000015</v>
      </c>
      <c r="K32" s="71">
        <f>+MAP!K32+ACA!K32+MCHIP!K31+SCHIP!K31</f>
        <v>7625.34</v>
      </c>
      <c r="L32" s="71">
        <f>+MAP!L32+ACA!L32+MCHIP!L31+SCHIP!L31</f>
        <v>0</v>
      </c>
      <c r="M32" s="71">
        <f>+MAP!M32+ACA!M32+MCHIP!M31+SCHIP!M31</f>
        <v>0</v>
      </c>
      <c r="N32" s="71">
        <f>+MAP!N32+ACA!N32+MCHIP!N31+SCHIP!N31</f>
        <v>0</v>
      </c>
      <c r="O32" s="71">
        <f t="shared" si="0"/>
        <v>84716.45</v>
      </c>
      <c r="P32" s="81"/>
      <c r="Q32" s="81"/>
    </row>
    <row r="33" spans="1:17" x14ac:dyDescent="0.3">
      <c r="A33" s="72" t="s">
        <v>47</v>
      </c>
      <c r="B33" s="1" t="s">
        <v>48</v>
      </c>
      <c r="C33" s="71">
        <f>+MAP!C33+ACA!C33+MCHIP!C32+SCHIP!C32</f>
        <v>1073123.4200000002</v>
      </c>
      <c r="D33" s="71">
        <f>+MAP!D33+ACA!D33+MCHIP!D32+SCHIP!D32</f>
        <v>1301287.7</v>
      </c>
      <c r="E33" s="71">
        <f>+MAP!E33+ACA!E33+MCHIP!E32+SCHIP!E32</f>
        <v>1085487.98</v>
      </c>
      <c r="F33" s="71">
        <f>+MAP!F33+ACA!F33+MCHIP!F32+SCHIP!F32</f>
        <v>1469848.89</v>
      </c>
      <c r="G33" s="71">
        <f>+MAP!G33+ACA!G33+MCHIP!G32+SCHIP!G32</f>
        <v>1118475.22</v>
      </c>
      <c r="H33" s="71">
        <f>+MAP!H33+ACA!H33+MCHIP!H32+SCHIP!H32</f>
        <v>1108632.07</v>
      </c>
      <c r="I33" s="71">
        <f>+MAP!I33+ACA!I33+MCHIP!I32+SCHIP!I32</f>
        <v>1128165.3</v>
      </c>
      <c r="J33" s="71">
        <f>+MAP!J33+ACA!J33+MCHIP!J32+SCHIP!J32</f>
        <v>1094246.18</v>
      </c>
      <c r="K33" s="71">
        <f>+MAP!K33+ACA!K33+MCHIP!K32+SCHIP!K32</f>
        <v>1080085.52</v>
      </c>
      <c r="L33" s="71">
        <f>+MAP!L33+ACA!L33+MCHIP!L32+SCHIP!L32</f>
        <v>0</v>
      </c>
      <c r="M33" s="71">
        <f>+MAP!M33+ACA!M33+MCHIP!M32+SCHIP!M32</f>
        <v>0</v>
      </c>
      <c r="N33" s="71">
        <f>+MAP!N33+ACA!N33+MCHIP!N32+SCHIP!N32</f>
        <v>0</v>
      </c>
      <c r="O33" s="71">
        <f t="shared" si="0"/>
        <v>10459352.279999999</v>
      </c>
      <c r="P33" s="81"/>
      <c r="Q33" s="81"/>
    </row>
    <row r="34" spans="1:17" x14ac:dyDescent="0.3">
      <c r="A34" s="72" t="str">
        <f>MAP!A34</f>
        <v>RESIDENTIAL CRISIS STABILIZATION CTR (RCSC)</v>
      </c>
      <c r="B34" s="1" t="s">
        <v>765</v>
      </c>
      <c r="C34" s="71">
        <f>+MAP!C34+ACA!C34+MCHIP!C33+SCHIP!C33</f>
        <v>8573.0400000000009</v>
      </c>
      <c r="D34" s="71">
        <f>+MAP!D34+ACA!D34+MCHIP!D33+SCHIP!D33</f>
        <v>3674.16</v>
      </c>
      <c r="E34" s="71">
        <f>MAP!E34+ACA!E34+MCHIP!E33+SCHIP!E33</f>
        <v>0</v>
      </c>
      <c r="F34" s="71">
        <f>MAP!F34+ACA!F34+MCHIP!F33+SCHIP!F33</f>
        <v>0</v>
      </c>
      <c r="G34" s="71">
        <f>MAP!G34+ACA!G34+MCHIP!G33+SCHIP!G33</f>
        <v>0</v>
      </c>
      <c r="H34" s="71">
        <f>MAP!H34+ACA!H34+MCHIP!H33+SCHIP!H33</f>
        <v>2449.44</v>
      </c>
      <c r="I34" s="71">
        <f>MAP!I34+ACA!I34+MCHIP!I33+SCHIP!I33</f>
        <v>0</v>
      </c>
      <c r="J34" s="71">
        <f>MAP!J34+ACA!J34+MCHIP!J33+SCHIP!J33</f>
        <v>6531.84</v>
      </c>
      <c r="K34" s="71">
        <f>MAP!K34+ACA!K34+MCHIP!K33+SCHIP!K33</f>
        <v>0</v>
      </c>
      <c r="L34" s="71">
        <f>MAP!L34+ACA!L34+MCHIP!L33+SCHIP!L33</f>
        <v>0</v>
      </c>
      <c r="M34" s="71">
        <f>MAP!M34+ACA!M34+MCHIP!M33+SCHIP!M33</f>
        <v>0</v>
      </c>
      <c r="N34" s="71">
        <f>MAP!N34+ACA!N34+MCHIP!N33+SCHIP!N33</f>
        <v>0</v>
      </c>
      <c r="O34" s="71">
        <f t="shared" si="0"/>
        <v>21228.480000000003</v>
      </c>
      <c r="P34" s="81"/>
      <c r="Q34" s="81"/>
    </row>
    <row r="35" spans="1:17" x14ac:dyDescent="0.3">
      <c r="A35" s="72" t="s">
        <v>49</v>
      </c>
      <c r="B35" s="1" t="s">
        <v>50</v>
      </c>
      <c r="C35" s="71">
        <f>+MAP!C35+ACA!C35+MCHIP!C34+SCHIP!C34</f>
        <v>1162001.57</v>
      </c>
      <c r="D35" s="71">
        <f>+MAP!D35+ACA!D35+MCHIP!D34+SCHIP!D34</f>
        <v>1442709.3800000001</v>
      </c>
      <c r="E35" s="71">
        <f>+MAP!E35+ACA!E35+MCHIP!E34+SCHIP!E34</f>
        <v>888551.42</v>
      </c>
      <c r="F35" s="71">
        <f>+MAP!F35+ACA!F35+MCHIP!F34+SCHIP!F34</f>
        <v>1186451.17</v>
      </c>
      <c r="G35" s="71">
        <f>+MAP!G35+ACA!G35+MCHIP!G34+SCHIP!G34</f>
        <v>932045.96</v>
      </c>
      <c r="H35" s="71">
        <f>+MAP!H35+ACA!H35+MCHIP!H34+SCHIP!H34</f>
        <v>937187.78</v>
      </c>
      <c r="I35" s="71">
        <f>+MAP!I35+ACA!I35+MCHIP!I34+SCHIP!I34</f>
        <v>1003292.72</v>
      </c>
      <c r="J35" s="71">
        <f>+MAP!J35+ACA!J35+MCHIP!J34+SCHIP!J34</f>
        <v>1047535.83</v>
      </c>
      <c r="K35" s="71">
        <f>+MAP!K35+ACA!K35+MCHIP!K34+SCHIP!K34</f>
        <v>949194.06</v>
      </c>
      <c r="L35" s="71">
        <f>+MAP!L35+ACA!L35+MCHIP!L34+SCHIP!L34</f>
        <v>0</v>
      </c>
      <c r="M35" s="71">
        <f>+MAP!M35+ACA!M35+MCHIP!M34+SCHIP!M34</f>
        <v>0</v>
      </c>
      <c r="N35" s="71">
        <f>+MAP!N35+ACA!N35+MCHIP!N34+SCHIP!N34</f>
        <v>0</v>
      </c>
      <c r="O35" s="71">
        <f t="shared" si="0"/>
        <v>9548969.8900000006</v>
      </c>
      <c r="P35" s="81"/>
      <c r="Q35" s="81"/>
    </row>
    <row r="36" spans="1:17" x14ac:dyDescent="0.3">
      <c r="A36" s="72" t="s">
        <v>51</v>
      </c>
      <c r="B36" s="1" t="s">
        <v>52</v>
      </c>
      <c r="C36" s="71">
        <f>+MAP!C36+ACA!C36+MCHIP!C35+SCHIP!C35</f>
        <v>0</v>
      </c>
      <c r="D36" s="71">
        <f>+MAP!D36+ACA!D36+MCHIP!D35+SCHIP!D35</f>
        <v>0</v>
      </c>
      <c r="E36" s="71">
        <f>+MAP!E36+ACA!E36+MCHIP!E35+SCHIP!E35</f>
        <v>0</v>
      </c>
      <c r="F36" s="71">
        <f>+MAP!F36+ACA!F36+MCHIP!F35+SCHIP!F35</f>
        <v>0</v>
      </c>
      <c r="G36" s="71">
        <f>+MAP!G36+ACA!G36+MCHIP!G35+SCHIP!G35</f>
        <v>0</v>
      </c>
      <c r="H36" s="71">
        <f>+MAP!H36+ACA!H36+MCHIP!H35+SCHIP!H35</f>
        <v>0</v>
      </c>
      <c r="I36" s="71">
        <f>+MAP!I36+ACA!I36+MCHIP!I35+SCHIP!I35</f>
        <v>0</v>
      </c>
      <c r="J36" s="71">
        <f>+MAP!J36+ACA!J36+MCHIP!J35+SCHIP!J35</f>
        <v>0</v>
      </c>
      <c r="K36" s="71">
        <f>+MAP!K36+ACA!K36+MCHIP!K35+SCHIP!K35</f>
        <v>0</v>
      </c>
      <c r="L36" s="71">
        <f>+MAP!L36+ACA!L36+MCHIP!L35+SCHIP!L35</f>
        <v>0</v>
      </c>
      <c r="M36" s="71">
        <f>+MAP!M36+ACA!M36+MCHIP!M35+SCHIP!M35</f>
        <v>0</v>
      </c>
      <c r="N36" s="71">
        <f>+MAP!N36+ACA!N36+MCHIP!N35+SCHIP!N35</f>
        <v>0</v>
      </c>
      <c r="O36" s="71">
        <f t="shared" si="0"/>
        <v>0</v>
      </c>
      <c r="P36" s="81"/>
      <c r="Q36" s="81"/>
    </row>
    <row r="37" spans="1:17" x14ac:dyDescent="0.3">
      <c r="A37" s="72" t="s">
        <v>53</v>
      </c>
      <c r="B37" s="1" t="s">
        <v>54</v>
      </c>
      <c r="C37" s="71">
        <f>+MAP!C37+ACA!C37+MCHIP!C36+SCHIP!C36</f>
        <v>35006.18</v>
      </c>
      <c r="D37" s="71">
        <f>+MAP!D37+ACA!D37+MCHIP!D36+SCHIP!D36</f>
        <v>53273.119999999995</v>
      </c>
      <c r="E37" s="71">
        <f>+MAP!E37+ACA!E37+MCHIP!E36+SCHIP!E36</f>
        <v>33208.060000000005</v>
      </c>
      <c r="F37" s="71">
        <f>+MAP!F37+ACA!F37+MCHIP!F36+SCHIP!F36</f>
        <v>57498.13</v>
      </c>
      <c r="G37" s="71">
        <f>+MAP!G37+ACA!G37+MCHIP!G36+SCHIP!G36</f>
        <v>42456.54</v>
      </c>
      <c r="H37" s="71">
        <f>+MAP!H37+ACA!H37+MCHIP!H36+SCHIP!H36</f>
        <v>31695.95</v>
      </c>
      <c r="I37" s="71">
        <f>+MAP!I37+ACA!I37+MCHIP!I36+SCHIP!I36</f>
        <v>50147.040000000001</v>
      </c>
      <c r="J37" s="71">
        <f>+MAP!J37+ACA!J37+MCHIP!J36+SCHIP!J36</f>
        <v>53920.71</v>
      </c>
      <c r="K37" s="71">
        <f>+MAP!K37+ACA!K37+MCHIP!K36+SCHIP!K36</f>
        <v>44377.68</v>
      </c>
      <c r="L37" s="71">
        <f>+MAP!L37+ACA!L37+MCHIP!L36+SCHIP!L36</f>
        <v>0</v>
      </c>
      <c r="M37" s="71">
        <f>+MAP!M37+ACA!M37+MCHIP!M36+SCHIP!M36</f>
        <v>0</v>
      </c>
      <c r="N37" s="71">
        <f>+MAP!N37+ACA!N37+MCHIP!N36+SCHIP!N36</f>
        <v>0</v>
      </c>
      <c r="O37" s="71">
        <f t="shared" si="0"/>
        <v>401583.41000000003</v>
      </c>
      <c r="P37" s="81"/>
      <c r="Q37" s="81"/>
    </row>
    <row r="38" spans="1:17" x14ac:dyDescent="0.3">
      <c r="A38" s="72" t="s">
        <v>307</v>
      </c>
      <c r="B38" s="1" t="s">
        <v>55</v>
      </c>
      <c r="C38" s="71">
        <f>+MAP!C38+ACA!C38+MCHIP!C37+SCHIP!C37</f>
        <v>15631.460000000001</v>
      </c>
      <c r="D38" s="71">
        <f>+MAP!D38+ACA!D38+MCHIP!D37+SCHIP!D37</f>
        <v>17556.850000000002</v>
      </c>
      <c r="E38" s="71">
        <f>+MAP!E38+ACA!E38+MCHIP!E37+SCHIP!E37</f>
        <v>20387.849999999999</v>
      </c>
      <c r="F38" s="71">
        <f>+MAP!F38+ACA!F38+MCHIP!F37+SCHIP!F37</f>
        <v>19008.41</v>
      </c>
      <c r="G38" s="71">
        <f>+MAP!G38+ACA!G38+MCHIP!G37+SCHIP!G37</f>
        <v>10898.69</v>
      </c>
      <c r="H38" s="71">
        <f>+MAP!H38+ACA!H38+MCHIP!H37+SCHIP!H37</f>
        <v>11004.3</v>
      </c>
      <c r="I38" s="71">
        <f>+MAP!I38+ACA!I38+MCHIP!I37+SCHIP!I37</f>
        <v>15788.109999999999</v>
      </c>
      <c r="J38" s="71">
        <f>+MAP!J38+ACA!J38+MCHIP!J37+SCHIP!J37</f>
        <v>18672.100000000002</v>
      </c>
      <c r="K38" s="71">
        <f>+MAP!K38+ACA!K38+MCHIP!K37+SCHIP!K37</f>
        <v>17517.52</v>
      </c>
      <c r="L38" s="71">
        <f>+MAP!L38+ACA!L38+MCHIP!L37+SCHIP!L37</f>
        <v>0</v>
      </c>
      <c r="M38" s="71">
        <f>+MAP!M38+ACA!M38+MCHIP!M37+SCHIP!M37</f>
        <v>0</v>
      </c>
      <c r="N38" s="71">
        <f>+MAP!N38+ACA!N38+MCHIP!N37+SCHIP!N37</f>
        <v>0</v>
      </c>
      <c r="O38" s="71">
        <f t="shared" si="0"/>
        <v>146465.29</v>
      </c>
      <c r="P38" s="81"/>
      <c r="Q38" s="81"/>
    </row>
    <row r="39" spans="1:17" x14ac:dyDescent="0.3">
      <c r="A39" s="72" t="s">
        <v>56</v>
      </c>
      <c r="B39" s="1" t="s">
        <v>57</v>
      </c>
      <c r="C39" s="71">
        <f>+MAP!C39+ACA!C39+MCHIP!C38+SCHIP!C38</f>
        <v>54366.67</v>
      </c>
      <c r="D39" s="71">
        <f>+MAP!D39+ACA!D39+MCHIP!D38+SCHIP!D38</f>
        <v>83817.73</v>
      </c>
      <c r="E39" s="71">
        <f>+MAP!E39+ACA!E39+MCHIP!E38+SCHIP!E38</f>
        <v>61991.3</v>
      </c>
      <c r="F39" s="71">
        <f>+MAP!F39+ACA!F39+MCHIP!F38+SCHIP!F38</f>
        <v>76605.98</v>
      </c>
      <c r="G39" s="71">
        <f>+MAP!G39+ACA!G39+MCHIP!G38+SCHIP!G38</f>
        <v>81095.26999999999</v>
      </c>
      <c r="H39" s="71">
        <f>+MAP!H39+ACA!H39+MCHIP!H38+SCHIP!H38</f>
        <v>54028.25</v>
      </c>
      <c r="I39" s="71">
        <f>+MAP!I39+ACA!I39+MCHIP!I38+SCHIP!I38</f>
        <v>132051.07</v>
      </c>
      <c r="J39" s="71">
        <f>+MAP!J39+ACA!J39+MCHIP!J38+SCHIP!J38</f>
        <v>133458.76999999999</v>
      </c>
      <c r="K39" s="71">
        <f>+MAP!K39+ACA!K39+MCHIP!K38+SCHIP!K38</f>
        <v>101186.87</v>
      </c>
      <c r="L39" s="71">
        <f>+MAP!L39+ACA!L39+MCHIP!L38+SCHIP!L38</f>
        <v>0</v>
      </c>
      <c r="M39" s="71">
        <f>+MAP!M39+ACA!M39+MCHIP!M38+SCHIP!M38</f>
        <v>0</v>
      </c>
      <c r="N39" s="71">
        <f>+MAP!N39+ACA!N39+MCHIP!N38+SCHIP!N38</f>
        <v>0</v>
      </c>
      <c r="O39" s="71">
        <f t="shared" si="0"/>
        <v>778601.91</v>
      </c>
      <c r="P39" s="81"/>
      <c r="Q39" s="81"/>
    </row>
    <row r="40" spans="1:17" x14ac:dyDescent="0.3">
      <c r="A40" s="72" t="s">
        <v>58</v>
      </c>
      <c r="B40" s="1" t="s">
        <v>59</v>
      </c>
      <c r="C40" s="71">
        <f>+MAP!C40+ACA!C40+MCHIP!C39+SCHIP!C39</f>
        <v>163264.04</v>
      </c>
      <c r="D40" s="71">
        <f>+MAP!D40+ACA!D40+MCHIP!D39+SCHIP!D39</f>
        <v>217453.2</v>
      </c>
      <c r="E40" s="71">
        <f>+MAP!E40+ACA!E40+MCHIP!E39+SCHIP!E39</f>
        <v>198355.02</v>
      </c>
      <c r="F40" s="71">
        <f>+MAP!F40+ACA!F40+MCHIP!F39+SCHIP!F39</f>
        <v>228115.97</v>
      </c>
      <c r="G40" s="71">
        <f>+MAP!G40+ACA!G40+MCHIP!G39+SCHIP!G39</f>
        <v>181724.01</v>
      </c>
      <c r="H40" s="71">
        <f>+MAP!H40+ACA!H40+MCHIP!H39+SCHIP!H39</f>
        <v>156444.99</v>
      </c>
      <c r="I40" s="71">
        <f>+MAP!I40+ACA!I40+MCHIP!I39+SCHIP!I39</f>
        <v>327622.41000000003</v>
      </c>
      <c r="J40" s="71">
        <f>+MAP!J40+ACA!J40+MCHIP!J39+SCHIP!J39</f>
        <v>235054.5</v>
      </c>
      <c r="K40" s="71">
        <f>+MAP!K40+ACA!K40+MCHIP!K39+SCHIP!K39</f>
        <v>246599.22</v>
      </c>
      <c r="L40" s="71">
        <f>+MAP!L40+ACA!L40+MCHIP!L39+SCHIP!L39</f>
        <v>0</v>
      </c>
      <c r="M40" s="71">
        <f>+MAP!M40+ACA!M40+MCHIP!M39+SCHIP!M39</f>
        <v>0</v>
      </c>
      <c r="N40" s="71">
        <f>+MAP!N40+ACA!N40+MCHIP!N39+SCHIP!N39</f>
        <v>0</v>
      </c>
      <c r="O40" s="71">
        <f t="shared" si="0"/>
        <v>1954633.36</v>
      </c>
      <c r="P40" s="81"/>
      <c r="Q40" s="81"/>
    </row>
    <row r="41" spans="1:17" x14ac:dyDescent="0.3">
      <c r="A41" s="72" t="s">
        <v>60</v>
      </c>
      <c r="B41" s="1" t="s">
        <v>61</v>
      </c>
      <c r="C41" s="71">
        <f>+MAP!C41+ACA!C41+MCHIP!C40+SCHIP!C40</f>
        <v>285008.46999999997</v>
      </c>
      <c r="D41" s="71">
        <f>+MAP!D41+ACA!D41+MCHIP!D40+SCHIP!D40</f>
        <v>416071.16000000003</v>
      </c>
      <c r="E41" s="71">
        <f>+MAP!E41+ACA!E41+MCHIP!E40+SCHIP!E40</f>
        <v>321034.15999999997</v>
      </c>
      <c r="F41" s="71">
        <f>+MAP!F41+ACA!F41+MCHIP!F40+SCHIP!F40</f>
        <v>419060.81</v>
      </c>
      <c r="G41" s="71">
        <f>+MAP!G41+ACA!G41+MCHIP!G40+SCHIP!G40</f>
        <v>234634.03</v>
      </c>
      <c r="H41" s="71">
        <f>+MAP!H41+ACA!H41+MCHIP!H40+SCHIP!H40</f>
        <v>192355.46</v>
      </c>
      <c r="I41" s="71">
        <f>+MAP!I41+ACA!I41+MCHIP!I40+SCHIP!I40</f>
        <v>653715.85</v>
      </c>
      <c r="J41" s="71">
        <f>+MAP!J41+ACA!J41+MCHIP!J40+SCHIP!J40</f>
        <v>447894.20999999996</v>
      </c>
      <c r="K41" s="71">
        <f>+MAP!K41+ACA!K41+MCHIP!K40+SCHIP!K40</f>
        <v>415089.85000000003</v>
      </c>
      <c r="L41" s="71">
        <f>+MAP!L41+ACA!L41+MCHIP!L40+SCHIP!L40</f>
        <v>0</v>
      </c>
      <c r="M41" s="71">
        <f>+MAP!M41+ACA!M41+MCHIP!M40+SCHIP!M40</f>
        <v>0</v>
      </c>
      <c r="N41" s="71">
        <f>+MAP!N41+ACA!N41+MCHIP!N40+SCHIP!N40</f>
        <v>0</v>
      </c>
      <c r="O41" s="71">
        <f t="shared" si="0"/>
        <v>3384864</v>
      </c>
      <c r="P41" s="81"/>
      <c r="Q41" s="81"/>
    </row>
    <row r="42" spans="1:17" x14ac:dyDescent="0.3">
      <c r="A42" s="72" t="s">
        <v>62</v>
      </c>
      <c r="B42" s="1" t="s">
        <v>63</v>
      </c>
      <c r="C42" s="71">
        <f>+MAP!C42+ACA!C42+MCHIP!C41+SCHIP!C41</f>
        <v>28642.74</v>
      </c>
      <c r="D42" s="71">
        <f>+MAP!D42+ACA!D42+MCHIP!D41+SCHIP!D41</f>
        <v>28619.91</v>
      </c>
      <c r="E42" s="71">
        <f>+MAP!E42+ACA!E42+MCHIP!E41+SCHIP!E41</f>
        <v>22961.749999999996</v>
      </c>
      <c r="F42" s="71">
        <f>+MAP!F42+ACA!F42+MCHIP!F41+SCHIP!F41</f>
        <v>31914.34</v>
      </c>
      <c r="G42" s="71">
        <f>+MAP!G42+ACA!G42+MCHIP!G41+SCHIP!G41</f>
        <v>19100.489999999998</v>
      </c>
      <c r="H42" s="71">
        <f>+MAP!H42+ACA!H42+MCHIP!H41+SCHIP!H41</f>
        <v>23701.31</v>
      </c>
      <c r="I42" s="71">
        <f>+MAP!I42+ACA!I42+MCHIP!I41+SCHIP!I41</f>
        <v>27015.739999999998</v>
      </c>
      <c r="J42" s="71">
        <f>+MAP!J42+ACA!J42+MCHIP!J41+SCHIP!J41</f>
        <v>23854.929999999997</v>
      </c>
      <c r="K42" s="71">
        <f>+MAP!K42+ACA!K42+MCHIP!K41+SCHIP!K41</f>
        <v>22756.100000000002</v>
      </c>
      <c r="L42" s="71">
        <f>+MAP!L42+ACA!L42+MCHIP!L41+SCHIP!L41</f>
        <v>0</v>
      </c>
      <c r="M42" s="71">
        <f>+MAP!M42+ACA!M42+MCHIP!M41+SCHIP!M41</f>
        <v>0</v>
      </c>
      <c r="N42" s="71">
        <f>+MAP!N42+ACA!N42+MCHIP!N41+SCHIP!N41</f>
        <v>0</v>
      </c>
      <c r="O42" s="71">
        <f t="shared" si="0"/>
        <v>228567.30999999997</v>
      </c>
      <c r="P42" s="81"/>
      <c r="Q42" s="81"/>
    </row>
    <row r="43" spans="1:17" x14ac:dyDescent="0.3">
      <c r="A43" s="72" t="s">
        <v>64</v>
      </c>
      <c r="B43" s="1" t="s">
        <v>65</v>
      </c>
      <c r="C43" s="71">
        <f>+MAP!C43+ACA!C43+MCHIP!C42+SCHIP!C42</f>
        <v>3156885.35</v>
      </c>
      <c r="D43" s="71">
        <f>+MAP!D43+ACA!D43+MCHIP!D42+SCHIP!D42</f>
        <v>4082551.15</v>
      </c>
      <c r="E43" s="71">
        <f>+MAP!E43+ACA!E43+MCHIP!E42+SCHIP!E42</f>
        <v>3337628.05</v>
      </c>
      <c r="F43" s="71">
        <f>+MAP!F43+ACA!F43+MCHIP!F42+SCHIP!F42</f>
        <v>4263767.8600000003</v>
      </c>
      <c r="G43" s="71">
        <f>+MAP!G43+ACA!G43+MCHIP!G42+SCHIP!G42</f>
        <v>3355645.19</v>
      </c>
      <c r="H43" s="71">
        <f>+MAP!H43+ACA!H43+MCHIP!H42+SCHIP!H42</f>
        <v>3434210.21</v>
      </c>
      <c r="I43" s="71">
        <f>+MAP!I43+ACA!I43+MCHIP!I42+SCHIP!I42</f>
        <v>4703869.01</v>
      </c>
      <c r="J43" s="71">
        <f>+MAP!J43+ACA!J43+MCHIP!J42+SCHIP!J42</f>
        <v>4083080.06</v>
      </c>
      <c r="K43" s="71">
        <f>+MAP!K43+ACA!K43+MCHIP!K42+SCHIP!K42</f>
        <v>3802206.0200000005</v>
      </c>
      <c r="L43" s="71">
        <f>+MAP!L43+ACA!L43+MCHIP!L42+SCHIP!L42</f>
        <v>0</v>
      </c>
      <c r="M43" s="71">
        <f>+MAP!M43+ACA!M43+MCHIP!M42+SCHIP!M42</f>
        <v>0</v>
      </c>
      <c r="N43" s="71">
        <f>+MAP!N43+ACA!N43+MCHIP!N42+SCHIP!N42</f>
        <v>0</v>
      </c>
      <c r="O43" s="71">
        <f t="shared" si="0"/>
        <v>34219842.899999999</v>
      </c>
      <c r="P43" s="81"/>
      <c r="Q43" s="81"/>
    </row>
    <row r="44" spans="1:17" x14ac:dyDescent="0.3">
      <c r="A44" s="72" t="s">
        <v>66</v>
      </c>
      <c r="B44" s="1" t="s">
        <v>67</v>
      </c>
      <c r="C44" s="71">
        <f>+MAP!C44+ACA!C44+MCHIP!C43+SCHIP!C43</f>
        <v>137797.31</v>
      </c>
      <c r="D44" s="71">
        <f>+MAP!D44+ACA!D44+MCHIP!D43+SCHIP!D43</f>
        <v>187046.7</v>
      </c>
      <c r="E44" s="71">
        <f>+MAP!E44+ACA!E44+MCHIP!E43+SCHIP!E43</f>
        <v>95546.6</v>
      </c>
      <c r="F44" s="71">
        <f>+MAP!F44+ACA!F44+MCHIP!F43+SCHIP!F43</f>
        <v>255808.18</v>
      </c>
      <c r="G44" s="71">
        <f>+MAP!G44+ACA!G44+MCHIP!G43+SCHIP!G43</f>
        <v>127687.06999999999</v>
      </c>
      <c r="H44" s="71">
        <f>+MAP!H44+ACA!H44+MCHIP!H43+SCHIP!H43</f>
        <v>135343.44</v>
      </c>
      <c r="I44" s="71">
        <f>+MAP!I44+ACA!I44+MCHIP!I43+SCHIP!I43</f>
        <v>200479.28</v>
      </c>
      <c r="J44" s="71">
        <f>+MAP!J44+ACA!J44+MCHIP!J43+SCHIP!J43</f>
        <v>158749.5</v>
      </c>
      <c r="K44" s="71">
        <f>+MAP!K44+ACA!K44+MCHIP!K43+SCHIP!K43</f>
        <v>169237.74</v>
      </c>
      <c r="L44" s="71">
        <f>+MAP!L44+ACA!L44+MCHIP!L43+SCHIP!L43</f>
        <v>0</v>
      </c>
      <c r="M44" s="71">
        <f>+MAP!M44+ACA!M44+MCHIP!M43+SCHIP!M43</f>
        <v>0</v>
      </c>
      <c r="N44" s="71">
        <f>+MAP!N44+ACA!N44+MCHIP!N43+SCHIP!N43</f>
        <v>0</v>
      </c>
      <c r="O44" s="71">
        <f t="shared" si="0"/>
        <v>1467695.82</v>
      </c>
      <c r="P44" s="81"/>
      <c r="Q44" s="81"/>
    </row>
    <row r="45" spans="1:17" x14ac:dyDescent="0.3">
      <c r="A45" s="72" t="s">
        <v>68</v>
      </c>
      <c r="B45" s="1" t="s">
        <v>69</v>
      </c>
      <c r="C45" s="71">
        <f>+MAP!C45+ACA!C45+MCHIP!C44+SCHIP!C44</f>
        <v>12255.56</v>
      </c>
      <c r="D45" s="71">
        <f>+MAP!D45+ACA!D45+MCHIP!D44+SCHIP!D44</f>
        <v>20910.740000000002</v>
      </c>
      <c r="E45" s="71">
        <f>+MAP!E45+ACA!E45+MCHIP!E44+SCHIP!E44</f>
        <v>14349.41</v>
      </c>
      <c r="F45" s="71">
        <f>+MAP!F45+ACA!F45+MCHIP!F44+SCHIP!F44</f>
        <v>21832.989999999998</v>
      </c>
      <c r="G45" s="71">
        <f>+MAP!G45+ACA!G45+MCHIP!G44+SCHIP!G44</f>
        <v>18072.04</v>
      </c>
      <c r="H45" s="71">
        <f>+MAP!H45+ACA!H45+MCHIP!H44+SCHIP!H44</f>
        <v>14204.79</v>
      </c>
      <c r="I45" s="71">
        <f>+MAP!I45+ACA!I45+MCHIP!I44+SCHIP!I44</f>
        <v>30184.100000000002</v>
      </c>
      <c r="J45" s="71">
        <f>+MAP!J45+ACA!J45+MCHIP!J44+SCHIP!J44</f>
        <v>22349.31</v>
      </c>
      <c r="K45" s="71">
        <f>+MAP!K45+ACA!K45+MCHIP!K44+SCHIP!K44</f>
        <v>24641.19</v>
      </c>
      <c r="L45" s="71">
        <f>+MAP!L45+ACA!L45+MCHIP!L44+SCHIP!L44</f>
        <v>0</v>
      </c>
      <c r="M45" s="71">
        <f>+MAP!M45+ACA!M45+MCHIP!M44+SCHIP!M44</f>
        <v>0</v>
      </c>
      <c r="N45" s="71">
        <f>+MAP!N45+ACA!N45+MCHIP!N44+SCHIP!N44</f>
        <v>0</v>
      </c>
      <c r="O45" s="71">
        <f t="shared" si="0"/>
        <v>178800.13000000003</v>
      </c>
      <c r="P45" s="81"/>
      <c r="Q45" s="81"/>
    </row>
    <row r="46" spans="1:17" x14ac:dyDescent="0.3">
      <c r="A46" s="2" t="s">
        <v>70</v>
      </c>
      <c r="B46" s="1" t="s">
        <v>71</v>
      </c>
      <c r="C46" s="71">
        <f>+MAP!C46+ACA!C46+MCHIP!C45+SCHIP!C45</f>
        <v>14368979.24</v>
      </c>
      <c r="D46" s="71">
        <f>+MAP!D46+ACA!D46+MCHIP!D45+SCHIP!D45</f>
        <v>16657483.779999999</v>
      </c>
      <c r="E46" s="71">
        <f>+MAP!E46+ACA!E46+MCHIP!E45+SCHIP!E45</f>
        <v>14015949.210000001</v>
      </c>
      <c r="F46" s="71">
        <f>+MAP!F46+ACA!F46+MCHIP!F45+SCHIP!F45</f>
        <v>19676451.949999999</v>
      </c>
      <c r="G46" s="71">
        <f>+MAP!G46+ACA!G46+MCHIP!G45+SCHIP!G45</f>
        <v>17063072.290000003</v>
      </c>
      <c r="H46" s="71">
        <f>+MAP!H46+ACA!H46+MCHIP!H45+SCHIP!H45</f>
        <v>16219220.470000001</v>
      </c>
      <c r="I46" s="71">
        <f>+MAP!I46+ACA!I46+MCHIP!I45+SCHIP!I45</f>
        <v>18278913.199999999</v>
      </c>
      <c r="J46" s="71">
        <f>+MAP!J46+ACA!J46+MCHIP!J45+SCHIP!J45</f>
        <v>17290121.529999997</v>
      </c>
      <c r="K46" s="71">
        <f>+MAP!K46+ACA!K46+MCHIP!K45+SCHIP!K45</f>
        <v>16430618.68</v>
      </c>
      <c r="L46" s="71">
        <f>+MAP!L46+ACA!L46+MCHIP!L45+SCHIP!L45</f>
        <v>0</v>
      </c>
      <c r="M46" s="71">
        <f>+MAP!M46+ACA!M46+MCHIP!M45+SCHIP!M45</f>
        <v>0</v>
      </c>
      <c r="N46" s="71">
        <f>+MAP!N46+ACA!N46+MCHIP!N45+SCHIP!N45</f>
        <v>0</v>
      </c>
      <c r="O46" s="71">
        <f t="shared" si="0"/>
        <v>150000810.35000002</v>
      </c>
      <c r="P46" s="81"/>
      <c r="Q46" s="81"/>
    </row>
    <row r="47" spans="1:17" x14ac:dyDescent="0.3">
      <c r="A47" s="240" t="s">
        <v>72</v>
      </c>
      <c r="B47" s="96" t="s">
        <v>73</v>
      </c>
      <c r="C47" s="95">
        <f>+MAP!C47+ACA!C47+MCHIP!C46+SCHIP!C46</f>
        <v>0</v>
      </c>
      <c r="D47" s="95">
        <f>+MAP!D47+ACA!D47+MCHIP!D46+SCHIP!D46</f>
        <v>0</v>
      </c>
      <c r="E47" s="95">
        <f>+MAP!E47+ACA!E47+MCHIP!E46+SCHIP!E46</f>
        <v>0</v>
      </c>
      <c r="F47" s="95">
        <f>+MAP!F47+ACA!F47+MCHIP!F46+SCHIP!F46</f>
        <v>0</v>
      </c>
      <c r="G47" s="95">
        <f>+MAP!G47+ACA!G47+MCHIP!G46+SCHIP!G46</f>
        <v>0</v>
      </c>
      <c r="H47" s="95">
        <f>+MAP!H47+ACA!H47+MCHIP!H46+SCHIP!H46</f>
        <v>0</v>
      </c>
      <c r="I47" s="95">
        <f>+MAP!I47+ACA!I47+MCHIP!I46+SCHIP!I46</f>
        <v>0</v>
      </c>
      <c r="J47" s="95">
        <f>+MAP!J47+ACA!J47+MCHIP!J46+SCHIP!J46</f>
        <v>0</v>
      </c>
      <c r="K47" s="95">
        <f>+MAP!K47+ACA!K47+MCHIP!K46+SCHIP!K46</f>
        <v>0</v>
      </c>
      <c r="L47" s="95">
        <f>+MAP!L47+ACA!L47+MCHIP!L46+SCHIP!L46</f>
        <v>0</v>
      </c>
      <c r="M47" s="95">
        <f>+MAP!M47+ACA!M47+MCHIP!M49+SCHIP!M46</f>
        <v>0</v>
      </c>
      <c r="N47" s="95">
        <f>+MAP!N47+ACA!N47+MCHIP!N46+SCHIP!N46</f>
        <v>0</v>
      </c>
      <c r="O47" s="95">
        <f t="shared" si="0"/>
        <v>0</v>
      </c>
      <c r="P47" s="81"/>
      <c r="Q47" s="81"/>
    </row>
    <row r="48" spans="1:17" x14ac:dyDescent="0.3">
      <c r="A48" s="72" t="s">
        <v>74</v>
      </c>
      <c r="B48" s="1" t="s">
        <v>75</v>
      </c>
      <c r="C48" s="71">
        <f>+MAP!C48+ACA!C48+MCHIP!C47+SCHIP!C47</f>
        <v>331988.13</v>
      </c>
      <c r="D48" s="71">
        <f>+MAP!D48+ACA!D48+MCHIP!D47+SCHIP!D47</f>
        <v>317015.76999999996</v>
      </c>
      <c r="E48" s="71">
        <f>+MAP!E48+ACA!E48+MCHIP!E47+SCHIP!E47</f>
        <v>391654.07</v>
      </c>
      <c r="F48" s="71">
        <f>+MAP!F48+ACA!F48+MCHIP!F47+SCHIP!F47</f>
        <v>412297.41</v>
      </c>
      <c r="G48" s="71">
        <f>+MAP!G48+ACA!G48+MCHIP!G47+SCHIP!G47</f>
        <v>242301.62</v>
      </c>
      <c r="H48" s="71">
        <f>+MAP!H48+ACA!H48+MCHIP!H47+SCHIP!H47</f>
        <v>206997.97999999998</v>
      </c>
      <c r="I48" s="71">
        <f>+MAP!I48+ACA!I48+MCHIP!I47+SCHIP!I47</f>
        <v>321395.97000000003</v>
      </c>
      <c r="J48" s="71">
        <f>+MAP!J48+ACA!J48+MCHIP!J47+SCHIP!J47</f>
        <v>244619.65</v>
      </c>
      <c r="K48" s="71">
        <f>+MAP!K48+ACA!K48+MCHIP!K47+SCHIP!K47</f>
        <v>452171.94</v>
      </c>
      <c r="L48" s="71">
        <f>+MAP!L48+ACA!L48+MCHIP!L47+SCHIP!L47</f>
        <v>0</v>
      </c>
      <c r="M48" s="71">
        <f>+MAP!M48+ACA!M48+MCHIP!M47+SCHIP!M47</f>
        <v>0</v>
      </c>
      <c r="N48" s="71">
        <f>+MAP!N48+ACA!N48+MCHIP!N47+SCHIP!N47</f>
        <v>0</v>
      </c>
      <c r="O48" s="71">
        <f t="shared" si="0"/>
        <v>2920442.54</v>
      </c>
      <c r="P48" s="81"/>
      <c r="Q48" s="81"/>
    </row>
    <row r="49" spans="1:17" x14ac:dyDescent="0.3">
      <c r="A49" s="72" t="s">
        <v>76</v>
      </c>
      <c r="B49" s="1" t="s">
        <v>77</v>
      </c>
      <c r="C49" s="71">
        <f>+MAP!C49+ACA!C49+MCHIP!C48+SCHIP!C48</f>
        <v>21227011.199999999</v>
      </c>
      <c r="D49" s="71">
        <f>+MAP!D49+ACA!D49+MCHIP!D48+SCHIP!D48</f>
        <v>23145150.34</v>
      </c>
      <c r="E49" s="71">
        <f>+MAP!E49+ACA!E49+MCHIP!E48+SCHIP!E48</f>
        <v>23765610.190000001</v>
      </c>
      <c r="F49" s="71">
        <f>+MAP!F49+ACA!F49+MCHIP!F48+SCHIP!F48</f>
        <v>25471136.440000001</v>
      </c>
      <c r="G49" s="71">
        <f>+MAP!G49+ACA!G49+MCHIP!G48+SCHIP!G48</f>
        <v>22805445.660000004</v>
      </c>
      <c r="H49" s="71">
        <f>+MAP!H49+ACA!H49+MCHIP!H48+SCHIP!H48</f>
        <v>20587031.839999996</v>
      </c>
      <c r="I49" s="71">
        <f>+MAP!I49+ACA!I49+MCHIP!I48+SCHIP!I48</f>
        <v>24676762.48</v>
      </c>
      <c r="J49" s="71">
        <f>+MAP!J49+ACA!J49+MCHIP!J48+SCHIP!J48</f>
        <v>23215757.349999998</v>
      </c>
      <c r="K49" s="71">
        <f>+MAP!K49+ACA!K49+MCHIP!K48+SCHIP!K48</f>
        <v>27022038.359999999</v>
      </c>
      <c r="L49" s="71">
        <f>+MAP!L49+ACA!L49+MCHIP!L48+SCHIP!L48</f>
        <v>0</v>
      </c>
      <c r="M49" s="71">
        <f>+MAP!M49+ACA!M49+MCHIP!M48+SCHIP!M48</f>
        <v>0</v>
      </c>
      <c r="N49" s="71">
        <f>+MAP!N49+ACA!N49+MCHIP!N48+SCHIP!N48</f>
        <v>0</v>
      </c>
      <c r="O49" s="71">
        <f t="shared" si="0"/>
        <v>211915943.86000001</v>
      </c>
      <c r="P49" s="81"/>
      <c r="Q49" s="81"/>
    </row>
    <row r="50" spans="1:17" x14ac:dyDescent="0.3">
      <c r="A50" s="94" t="s">
        <v>78</v>
      </c>
      <c r="B50" s="96" t="s">
        <v>79</v>
      </c>
      <c r="C50" s="95">
        <f>+MAP!C50+ACA!C50+MCHIP!C49+SCHIP!C49</f>
        <v>0</v>
      </c>
      <c r="D50" s="95">
        <f>+MAP!D50+ACA!D50+MCHIP!D49+SCHIP!D49</f>
        <v>0</v>
      </c>
      <c r="E50" s="95">
        <f>+MAP!E50+ACA!E50+MCHIP!E49+SCHIP!E49</f>
        <v>0</v>
      </c>
      <c r="F50" s="95">
        <f>+MAP!F50+ACA!F50+MCHIP!F49+SCHIP!F49</f>
        <v>0</v>
      </c>
      <c r="G50" s="95">
        <f>+MAP!G50+ACA!G50+MCHIP!G49+SCHIP!G49</f>
        <v>0</v>
      </c>
      <c r="H50" s="95">
        <f>+MAP!H50+ACA!H50+MCHIP!H49+SCHIP!H49</f>
        <v>0</v>
      </c>
      <c r="I50" s="95">
        <f>+MAP!I50+ACA!I50+MCHIP!I49+SCHIP!I49</f>
        <v>0</v>
      </c>
      <c r="J50" s="95">
        <f>+MAP!J50+ACA!J50+MCHIP!J49+SCHIP!J49</f>
        <v>0</v>
      </c>
      <c r="K50" s="95">
        <f>+MAP!K50+ACA!K50+MCHIP!K49+SCHIP!K49</f>
        <v>0</v>
      </c>
      <c r="L50" s="95">
        <f>+MAP!L50+ACA!L50+MCHIP!L49+SCHIP!L49</f>
        <v>0</v>
      </c>
      <c r="M50" s="95">
        <f>+MAP!M50+ACA!M50+MCHIP!M49+SCHIP!M49</f>
        <v>0</v>
      </c>
      <c r="N50" s="95">
        <f>+MAP!N50+ACA!N50+MCHIP!N49+SCHIP!N49</f>
        <v>0</v>
      </c>
      <c r="O50" s="95">
        <f t="shared" si="0"/>
        <v>0</v>
      </c>
      <c r="P50" s="81"/>
      <c r="Q50" s="81"/>
    </row>
    <row r="51" spans="1:17" x14ac:dyDescent="0.3">
      <c r="A51" s="72" t="s">
        <v>80</v>
      </c>
      <c r="B51" s="1" t="s">
        <v>81</v>
      </c>
      <c r="C51" s="71">
        <f>MAP!C51+ACA!C51+MCHIP!C50+SCHIP!C50</f>
        <v>0</v>
      </c>
      <c r="D51" s="71">
        <f>MAP!D51+ACA!D51+MCHIP!D50+SCHIP!D50</f>
        <v>0</v>
      </c>
      <c r="E51" s="71">
        <f>MAP!E51+ACA!E51+MCHIP!E50+SCHIP!E50</f>
        <v>0</v>
      </c>
      <c r="F51" s="71">
        <f>MAP!F51+ACA!F51+MCHIP!F50+SCHIP!F50</f>
        <v>0</v>
      </c>
      <c r="G51" s="71">
        <f>MAP!G51+ACA!G51+MCHIP!G50+SCHIP!G50</f>
        <v>0</v>
      </c>
      <c r="H51" s="71">
        <f>MAP!H51+ACA!H51+MCHIP!H50+SCHIP!H50</f>
        <v>0</v>
      </c>
      <c r="I51" s="71">
        <f>MAP!I51+ACA!I51+MCHIP!I50+SCHIP!I50</f>
        <v>0</v>
      </c>
      <c r="J51" s="71">
        <f>MAP!J51+ACA!J51+MCHIP!J50+SCHIP!J50</f>
        <v>0</v>
      </c>
      <c r="K51" s="71">
        <f>MAP!K51+ACA!K51+MCHIP!K50+SCHIP!K50</f>
        <v>0</v>
      </c>
      <c r="L51" s="71">
        <f>MAP!L51+ACA!L51+MCHIP!L50+SCHIP!L50</f>
        <v>0</v>
      </c>
      <c r="M51" s="71">
        <f>MAP!M51+ACA!M51+MCHIP!M50+SCHIP!M50</f>
        <v>0</v>
      </c>
      <c r="N51" s="71">
        <f>MAP!N51+ACA!N51+MCHIP!N50+SCHIP!N50</f>
        <v>0</v>
      </c>
      <c r="O51" s="71">
        <f t="shared" si="0"/>
        <v>0</v>
      </c>
      <c r="P51" s="81"/>
      <c r="Q51" s="81"/>
    </row>
    <row r="52" spans="1:17" x14ac:dyDescent="0.3">
      <c r="A52" s="72" t="s">
        <v>82</v>
      </c>
      <c r="B52" s="1" t="s">
        <v>83</v>
      </c>
      <c r="C52" s="71">
        <f>MAP!C52+ACA!C52+MCHIP!C51+SCHIP!C51</f>
        <v>0</v>
      </c>
      <c r="D52" s="71">
        <f>MAP!D52+ACA!D52+MCHIP!D51+SCHIP!D51</f>
        <v>0</v>
      </c>
      <c r="E52" s="71">
        <f>MAP!E52+ACA!E52+MCHIP!E51+SCHIP!E51</f>
        <v>0</v>
      </c>
      <c r="F52" s="71">
        <f>MAP!F52+ACA!F52+MCHIP!F51+SCHIP!F51</f>
        <v>0</v>
      </c>
      <c r="G52" s="71">
        <f>MAP!G52+ACA!G52+MCHIP!G51+SCHIP!G51</f>
        <v>0</v>
      </c>
      <c r="H52" s="71">
        <f>MAP!H52+ACA!H52+MCHIP!H51+SCHIP!H51</f>
        <v>0</v>
      </c>
      <c r="I52" s="71">
        <f>MAP!I52+ACA!I52+MCHIP!I51+SCHIP!I51</f>
        <v>0</v>
      </c>
      <c r="J52" s="71">
        <f>MAP!J52+ACA!J52+MCHIP!J51+SCHIP!J51</f>
        <v>0</v>
      </c>
      <c r="K52" s="71">
        <f>MAP!K52+ACA!K52+MCHIP!K51+SCHIP!K51</f>
        <v>0</v>
      </c>
      <c r="L52" s="71">
        <f>MAP!L52+ACA!L52+MCHIP!L51+SCHIP!L51</f>
        <v>0</v>
      </c>
      <c r="M52" s="71">
        <f>MAP!M52+ACA!M52+MCHIP!M51+SCHIP!M51</f>
        <v>0</v>
      </c>
      <c r="N52" s="71">
        <f>MAP!N52+ACA!N52+MCHIP!N51+SCHIP!N51</f>
        <v>0</v>
      </c>
      <c r="O52" s="71">
        <f t="shared" si="0"/>
        <v>0</v>
      </c>
      <c r="P52" s="81"/>
      <c r="Q52" s="81"/>
    </row>
    <row r="53" spans="1:17" x14ac:dyDescent="0.3">
      <c r="A53" s="72" t="s">
        <v>84</v>
      </c>
      <c r="B53" s="1" t="s">
        <v>85</v>
      </c>
      <c r="C53" s="71">
        <f>MAP!C53+ACA!C53+MCHIP!C52+SCHIP!C52</f>
        <v>4436074.91</v>
      </c>
      <c r="D53" s="71">
        <f>MAP!D53+ACA!D53+MCHIP!D52+SCHIP!D52</f>
        <v>5441523.1200000001</v>
      </c>
      <c r="E53" s="71">
        <f>MAP!E53+ACA!E53+MCHIP!E52+SCHIP!E52</f>
        <v>5939393.0800000001</v>
      </c>
      <c r="F53" s="71">
        <f>MAP!F53+ACA!F53+MCHIP!F52+SCHIP!F52</f>
        <v>7780353.5000000009</v>
      </c>
      <c r="G53" s="71">
        <f>MAP!G53+ACA!G53+MCHIP!G52+SCHIP!G52</f>
        <v>4053549.4600000004</v>
      </c>
      <c r="H53" s="71">
        <f>MAP!H53+ACA!H53+MCHIP!H52+SCHIP!H52</f>
        <v>4377544</v>
      </c>
      <c r="I53" s="71">
        <f>MAP!I53+ACA!I53+MCHIP!I52+SCHIP!I52</f>
        <v>5125445.0999999996</v>
      </c>
      <c r="J53" s="71">
        <f>MAP!J53+ACA!J53+MCHIP!J52+SCHIP!J52</f>
        <v>8078590.7200000007</v>
      </c>
      <c r="K53" s="71">
        <f>MAP!K53+ACA!K53+MCHIP!K52+SCHIP!K52</f>
        <v>6742644.8200000003</v>
      </c>
      <c r="L53" s="71">
        <f>MAP!L53+ACA!L53+MCHIP!L52+SCHIP!L52</f>
        <v>0</v>
      </c>
      <c r="M53" s="71">
        <f>MAP!M53+ACA!M53+MCHIP!M52+SCHIP!M52</f>
        <v>0</v>
      </c>
      <c r="N53" s="71">
        <f>MAP!N53+ACA!N53+MCHIP!N52+SCHIP!N52</f>
        <v>0</v>
      </c>
      <c r="O53" s="71">
        <f t="shared" si="0"/>
        <v>51975118.710000001</v>
      </c>
      <c r="P53" s="81"/>
      <c r="Q53" s="81"/>
    </row>
    <row r="54" spans="1:17" x14ac:dyDescent="0.3">
      <c r="A54" s="72" t="s">
        <v>86</v>
      </c>
      <c r="B54" s="1" t="s">
        <v>87</v>
      </c>
      <c r="C54" s="71">
        <f>MAP!C54+ACA!C54+MCHIP!C53+SCHIP!C53</f>
        <v>249916.51</v>
      </c>
      <c r="D54" s="71">
        <f>MAP!D54+ACA!D54+MCHIP!D53+SCHIP!D53</f>
        <v>313387.90000000002</v>
      </c>
      <c r="E54" s="71">
        <f>MAP!E54+ACA!E54+MCHIP!E53+SCHIP!E53</f>
        <v>263597.22000000003</v>
      </c>
      <c r="F54" s="71">
        <f>MAP!F54+ACA!F54+MCHIP!F53+SCHIP!F53</f>
        <v>419301.87</v>
      </c>
      <c r="G54" s="71">
        <f>MAP!G54+ACA!G54+MCHIP!G53+SCHIP!G53</f>
        <v>248410.09</v>
      </c>
      <c r="H54" s="71">
        <f>MAP!H54+ACA!H54+MCHIP!H53+SCHIP!H53</f>
        <v>218324.75999999998</v>
      </c>
      <c r="I54" s="71">
        <f>MAP!I54+ACA!I54+MCHIP!I53+SCHIP!I53</f>
        <v>296495.58999999997</v>
      </c>
      <c r="J54" s="71">
        <f>MAP!J54+ACA!J54+MCHIP!J53+SCHIP!J53</f>
        <v>266416.16000000003</v>
      </c>
      <c r="K54" s="71">
        <f>MAP!K54+ACA!K54+MCHIP!K53+SCHIP!K53</f>
        <v>272004.72000000003</v>
      </c>
      <c r="L54" s="71">
        <f>MAP!L54+ACA!L54+MCHIP!L53+SCHIP!L53</f>
        <v>0</v>
      </c>
      <c r="M54" s="71">
        <f>MAP!M54+ACA!M54+MCHIP!M53+SCHIP!M53</f>
        <v>0</v>
      </c>
      <c r="N54" s="71">
        <f>MAP!N54+ACA!N54+MCHIP!N53+SCHIP!N53</f>
        <v>0</v>
      </c>
      <c r="O54" s="71">
        <f t="shared" si="0"/>
        <v>2547854.8200000003</v>
      </c>
      <c r="P54" s="81"/>
      <c r="Q54" s="81"/>
    </row>
    <row r="55" spans="1:17" x14ac:dyDescent="0.3">
      <c r="A55" s="72" t="s">
        <v>88</v>
      </c>
      <c r="B55" s="1" t="s">
        <v>89</v>
      </c>
      <c r="C55" s="71">
        <f>MAP!C55+ACA!C55+MCHIP!C54+SCHIP!C54</f>
        <v>1887335.0999999999</v>
      </c>
      <c r="D55" s="71">
        <f>MAP!D55+ACA!D55+MCHIP!D54+SCHIP!D54</f>
        <v>3407952.5199999996</v>
      </c>
      <c r="E55" s="71">
        <f>MAP!E55+ACA!E55+MCHIP!E54+SCHIP!E54</f>
        <v>3568610.22</v>
      </c>
      <c r="F55" s="71">
        <f>MAP!F55+ACA!F55+MCHIP!F54+SCHIP!F54</f>
        <v>2630960.29</v>
      </c>
      <c r="G55" s="71">
        <f>MAP!G55+ACA!G55+MCHIP!G54+SCHIP!G54</f>
        <v>1927309.4599999997</v>
      </c>
      <c r="H55" s="71">
        <f>MAP!H55+ACA!H55+MCHIP!H54+SCHIP!H54</f>
        <v>1735731.85</v>
      </c>
      <c r="I55" s="71">
        <f>MAP!I55+ACA!I55+MCHIP!I54+SCHIP!I54</f>
        <v>1927818.59</v>
      </c>
      <c r="J55" s="71">
        <f>MAP!J55+ACA!J55+MCHIP!J54+SCHIP!J54</f>
        <v>1851515.28</v>
      </c>
      <c r="K55" s="71">
        <f>MAP!K55+ACA!K55+MCHIP!K54+SCHIP!K54</f>
        <v>1876723.4100000001</v>
      </c>
      <c r="L55" s="71">
        <f>MAP!L55+ACA!L55+MCHIP!L54+SCHIP!L54</f>
        <v>0</v>
      </c>
      <c r="M55" s="71">
        <f>MAP!M55+ACA!M55+MCHIP!M54+SCHIP!M54</f>
        <v>0</v>
      </c>
      <c r="N55" s="71">
        <f>MAP!N55+ACA!N55+MCHIP!N54+SCHIP!N54</f>
        <v>0</v>
      </c>
      <c r="O55" s="71">
        <f t="shared" si="0"/>
        <v>20813956.719999999</v>
      </c>
      <c r="P55" s="81"/>
      <c r="Q55" s="81"/>
    </row>
    <row r="56" spans="1:17" x14ac:dyDescent="0.3">
      <c r="A56" s="72" t="s">
        <v>90</v>
      </c>
      <c r="B56" s="1" t="s">
        <v>91</v>
      </c>
      <c r="C56" s="71">
        <f>MAP!C56+ACA!C56+MCHIP!C55+SCHIP!C55</f>
        <v>0</v>
      </c>
      <c r="D56" s="71">
        <f>MAP!D56+ACA!D56+MCHIP!D55+SCHIP!D55</f>
        <v>0</v>
      </c>
      <c r="E56" s="71">
        <f>MAP!E56+ACA!E56+MCHIP!E55+SCHIP!E55</f>
        <v>0</v>
      </c>
      <c r="F56" s="71">
        <f>MAP!F56+ACA!F56+MCHIP!F55+SCHIP!F55</f>
        <v>0</v>
      </c>
      <c r="G56" s="71">
        <f>MAP!G56+ACA!G56+MCHIP!G55+SCHIP!G55</f>
        <v>0</v>
      </c>
      <c r="H56" s="71">
        <f>MAP!H56+ACA!H56+MCHIP!H55+SCHIP!H55</f>
        <v>0</v>
      </c>
      <c r="I56" s="71">
        <f>MAP!I56+ACA!I56+MCHIP!I55+SCHIP!I55</f>
        <v>0</v>
      </c>
      <c r="J56" s="71">
        <f>MAP!J56+ACA!J56+MCHIP!J55+SCHIP!J55</f>
        <v>0</v>
      </c>
      <c r="K56" s="71">
        <f>MAP!K56+ACA!K56+MCHIP!K55+SCHIP!K55</f>
        <v>0</v>
      </c>
      <c r="L56" s="71">
        <f>MAP!L56+ACA!L56+MCHIP!L55+SCHIP!L55</f>
        <v>0</v>
      </c>
      <c r="M56" s="71">
        <f>MAP!M56+ACA!M56+MCHIP!M55+SCHIP!M55</f>
        <v>0</v>
      </c>
      <c r="N56" s="71">
        <f>MAP!N56+ACA!N56+MCHIP!N55+SCHIP!N55</f>
        <v>0</v>
      </c>
      <c r="O56" s="71">
        <f t="shared" si="0"/>
        <v>0</v>
      </c>
      <c r="P56" s="81"/>
      <c r="Q56" s="81"/>
    </row>
    <row r="57" spans="1:17" x14ac:dyDescent="0.3">
      <c r="A57" s="72" t="s">
        <v>92</v>
      </c>
      <c r="B57" s="1" t="s">
        <v>93</v>
      </c>
      <c r="C57" s="71">
        <f>MAP!C57+ACA!C57+MCHIP!C56+SCHIP!C56</f>
        <v>44929910.380000003</v>
      </c>
      <c r="D57" s="71">
        <f>MAP!D57+ACA!D57+MCHIP!D56+SCHIP!D56</f>
        <v>55955831.840000004</v>
      </c>
      <c r="E57" s="71">
        <f>MAP!E57+ACA!E57+MCHIP!E56+SCHIP!E56</f>
        <v>45300588.610000007</v>
      </c>
      <c r="F57" s="71">
        <f>MAP!F57+ACA!F57+MCHIP!F56+SCHIP!F56</f>
        <v>55490440.600000001</v>
      </c>
      <c r="G57" s="71">
        <f>MAP!G57+ACA!G57+MCHIP!G56+SCHIP!G56</f>
        <v>44406501.979999997</v>
      </c>
      <c r="H57" s="71">
        <f>MAP!H57+ACA!H57+MCHIP!H56+SCHIP!H56</f>
        <v>43431893.410000004</v>
      </c>
      <c r="I57" s="71">
        <f>MAP!I57+ACA!I57+MCHIP!I56+SCHIP!I56</f>
        <v>55598561.350000001</v>
      </c>
      <c r="J57" s="71">
        <f>MAP!J57+ACA!J57+MCHIP!J56+SCHIP!J56</f>
        <v>44306345.789999999</v>
      </c>
      <c r="K57" s="71">
        <f>MAP!K57+ACA!K57+MCHIP!K56+SCHIP!K56</f>
        <v>45011077.430000007</v>
      </c>
      <c r="L57" s="71">
        <f>MAP!L57+ACA!L57+MCHIP!L56+SCHIP!L56</f>
        <v>0</v>
      </c>
      <c r="M57" s="71">
        <f>MAP!M57+ACA!M57+MCHIP!M56+SCHIP!M56</f>
        <v>0</v>
      </c>
      <c r="N57" s="71">
        <f>MAP!N57+ACA!N57+MCHIP!N56+SCHIP!N56</f>
        <v>0</v>
      </c>
      <c r="O57" s="71">
        <f t="shared" si="0"/>
        <v>434431151.39000005</v>
      </c>
      <c r="P57" s="81"/>
      <c r="Q57" s="81"/>
    </row>
    <row r="58" spans="1:17" x14ac:dyDescent="0.3">
      <c r="A58" s="72" t="s">
        <v>94</v>
      </c>
      <c r="B58" s="1" t="s">
        <v>95</v>
      </c>
      <c r="C58" s="71">
        <f>MAP!C58+ACA!C58+MCHIP!C57+SCHIP!C57</f>
        <v>39281974.489999995</v>
      </c>
      <c r="D58" s="71">
        <f>MAP!D58+ACA!D58+MCHIP!D57+SCHIP!D57</f>
        <v>54526744.990000002</v>
      </c>
      <c r="E58" s="71">
        <f>MAP!E58+ACA!E58+MCHIP!E57+SCHIP!E57</f>
        <v>41056183.18</v>
      </c>
      <c r="F58" s="71">
        <f>MAP!F58+ACA!F58+MCHIP!F57+SCHIP!F57</f>
        <v>49562929.990000002</v>
      </c>
      <c r="G58" s="71">
        <f>MAP!G58+ACA!G58+MCHIP!G57+SCHIP!G57</f>
        <v>40439585.25</v>
      </c>
      <c r="H58" s="71">
        <f>MAP!H58+ACA!H58+MCHIP!H57+SCHIP!H57</f>
        <v>41867992.059999995</v>
      </c>
      <c r="I58" s="71">
        <f>MAP!I58+ACA!I58+MCHIP!I57+SCHIP!I57</f>
        <v>52987933.779999994</v>
      </c>
      <c r="J58" s="71">
        <f>MAP!J58+ACA!J58+MCHIP!J57+SCHIP!J57</f>
        <v>41188759.239999995</v>
      </c>
      <c r="K58" s="71">
        <f>MAP!K58+ACA!K58+MCHIP!K57+SCHIP!K57</f>
        <v>42373460.840000004</v>
      </c>
      <c r="L58" s="71">
        <f>MAP!L58+ACA!L58+MCHIP!L57+SCHIP!L57</f>
        <v>0</v>
      </c>
      <c r="M58" s="71">
        <f>MAP!M58+ACA!M58+MCHIP!M57+SCHIP!M57</f>
        <v>0</v>
      </c>
      <c r="N58" s="71">
        <f>MAP!N58+ACA!N58+MCHIP!N57+SCHIP!N57</f>
        <v>0</v>
      </c>
      <c r="O58" s="71">
        <f t="shared" si="0"/>
        <v>403285563.82000005</v>
      </c>
      <c r="P58" s="81"/>
      <c r="Q58" s="81"/>
    </row>
    <row r="59" spans="1:17" x14ac:dyDescent="0.3">
      <c r="A59" s="72" t="s">
        <v>96</v>
      </c>
      <c r="B59" s="1" t="s">
        <v>97</v>
      </c>
      <c r="C59" s="71">
        <f>MAP!C59+ACA!C59+MCHIP!C58+SCHIP!C58</f>
        <v>2483600.9300000002</v>
      </c>
      <c r="D59" s="71">
        <f>MAP!D59+ACA!D59+MCHIP!D58+SCHIP!D58</f>
        <v>2931937.61</v>
      </c>
      <c r="E59" s="71">
        <f>MAP!E59+ACA!E59+MCHIP!E58+SCHIP!E58</f>
        <v>2431427.5799999996</v>
      </c>
      <c r="F59" s="71">
        <f>MAP!F59+ACA!F59+MCHIP!F58+SCHIP!F58</f>
        <v>2976759.62</v>
      </c>
      <c r="G59" s="71">
        <f>MAP!G59+ACA!G59+MCHIP!G58+SCHIP!G58</f>
        <v>2491184.75</v>
      </c>
      <c r="H59" s="71">
        <f>MAP!H59+ACA!H59+MCHIP!H58+SCHIP!H58</f>
        <v>2344989.58</v>
      </c>
      <c r="I59" s="71">
        <f>MAP!I59+ACA!I59+MCHIP!I58+SCHIP!I58</f>
        <v>2479536.66</v>
      </c>
      <c r="J59" s="71">
        <f>MAP!J59+ACA!J59+MCHIP!J58+SCHIP!J58</f>
        <v>5704957.3700000001</v>
      </c>
      <c r="K59" s="71">
        <f>MAP!K59+ACA!K59+MCHIP!K58+SCHIP!K58</f>
        <v>2148375.41</v>
      </c>
      <c r="L59" s="71">
        <f>MAP!L59+ACA!L59+MCHIP!L58+SCHIP!L58</f>
        <v>0</v>
      </c>
      <c r="M59" s="71">
        <f>MAP!M59+ACA!M59+MCHIP!M58+SCHIP!M58</f>
        <v>0</v>
      </c>
      <c r="N59" s="71">
        <f>MAP!N59+ACA!N59+MCHIP!N58+SCHIP!N58</f>
        <v>0</v>
      </c>
      <c r="O59" s="71">
        <f t="shared" si="0"/>
        <v>25992769.509999998</v>
      </c>
      <c r="P59" s="81"/>
      <c r="Q59" s="81"/>
    </row>
    <row r="60" spans="1:17" x14ac:dyDescent="0.3">
      <c r="A60" s="72" t="s">
        <v>98</v>
      </c>
      <c r="B60" s="1" t="s">
        <v>99</v>
      </c>
      <c r="C60" s="71">
        <f>MAP!C60+ACA!C60+MCHIP!C59+SCHIP!C59</f>
        <v>60837071.090000004</v>
      </c>
      <c r="D60" s="71">
        <f>MAP!D60+ACA!D60+MCHIP!D59+SCHIP!D59</f>
        <v>77466444.939999998</v>
      </c>
      <c r="E60" s="71">
        <f>MAP!E60+ACA!E60+MCHIP!E59+SCHIP!E59</f>
        <v>62416537.229999997</v>
      </c>
      <c r="F60" s="71">
        <f>MAP!F60+ACA!F60+MCHIP!F59+SCHIP!F59</f>
        <v>74514754.690000013</v>
      </c>
      <c r="G60" s="71">
        <f>MAP!G60+ACA!G60+MCHIP!G59+SCHIP!G59</f>
        <v>66262788.509999998</v>
      </c>
      <c r="H60" s="71">
        <f>MAP!H60+ACA!H60+MCHIP!H59+SCHIP!H59</f>
        <v>63111963.080000006</v>
      </c>
      <c r="I60" s="71">
        <f>MAP!I60+ACA!I60+MCHIP!I59+SCHIP!I59</f>
        <v>82216039.75</v>
      </c>
      <c r="J60" s="71">
        <f>MAP!J60+ACA!J60+MCHIP!J59+SCHIP!J59</f>
        <v>65944239.409999996</v>
      </c>
      <c r="K60" s="71">
        <f>MAP!K60+ACA!K60+MCHIP!K59+SCHIP!K59</f>
        <v>67887186.480000004</v>
      </c>
      <c r="L60" s="71">
        <f>MAP!L60+ACA!L60+MCHIP!L59+SCHIP!L59</f>
        <v>0</v>
      </c>
      <c r="M60" s="71">
        <f>MAP!M60+ACA!M60+MCHIP!M59+SCHIP!M59</f>
        <v>0</v>
      </c>
      <c r="N60" s="71">
        <f>MAP!N60+ACA!N60+MCHIP!N59+SCHIP!N59</f>
        <v>0</v>
      </c>
      <c r="O60" s="71">
        <f t="shared" si="0"/>
        <v>620657025.17999995</v>
      </c>
      <c r="P60" s="81"/>
      <c r="Q60" s="81"/>
    </row>
    <row r="61" spans="1:17" x14ac:dyDescent="0.3">
      <c r="A61" s="72" t="s">
        <v>100</v>
      </c>
      <c r="B61" s="1" t="s">
        <v>101</v>
      </c>
      <c r="C61" s="71">
        <f>MAP!C61+ACA!C61+MCHIP!C60+SCHIP!C60</f>
        <v>66762.789999999994</v>
      </c>
      <c r="D61" s="71">
        <f>MAP!D61+ACA!D61+MCHIP!D60+SCHIP!D60</f>
        <v>79934.820000000007</v>
      </c>
      <c r="E61" s="71">
        <f>MAP!E61+ACA!E61+MCHIP!E60+SCHIP!E60</f>
        <v>56152.189999999995</v>
      </c>
      <c r="F61" s="71">
        <f>MAP!F61+ACA!F61+MCHIP!F60+SCHIP!F60</f>
        <v>71327.69</v>
      </c>
      <c r="G61" s="71">
        <f>MAP!G61+ACA!G61+MCHIP!G60+SCHIP!G60</f>
        <v>49230.490000000005</v>
      </c>
      <c r="H61" s="71">
        <f>MAP!H61+ACA!H61+MCHIP!H60+SCHIP!H60</f>
        <v>39630.47</v>
      </c>
      <c r="I61" s="71">
        <f>MAP!I61+ACA!I61+MCHIP!I60+SCHIP!I60</f>
        <v>83188.7</v>
      </c>
      <c r="J61" s="71">
        <f>MAP!J61+ACA!J61+MCHIP!J60+SCHIP!J60</f>
        <v>63487.630000000005</v>
      </c>
      <c r="K61" s="71">
        <f>MAP!K61+ACA!K61+MCHIP!K60+SCHIP!K60</f>
        <v>66234.44</v>
      </c>
      <c r="L61" s="71">
        <f>MAP!L61+ACA!L61+MCHIP!L60+SCHIP!L60</f>
        <v>0</v>
      </c>
      <c r="M61" s="71">
        <f>MAP!M61+ACA!M61+MCHIP!M60+SCHIP!M60</f>
        <v>0</v>
      </c>
      <c r="N61" s="71">
        <f>MAP!N61+ACA!N61+MCHIP!N60+SCHIP!N60</f>
        <v>0</v>
      </c>
      <c r="O61" s="71">
        <f t="shared" si="0"/>
        <v>575949.22</v>
      </c>
      <c r="P61" s="81"/>
      <c r="Q61" s="81"/>
    </row>
    <row r="62" spans="1:17" x14ac:dyDescent="0.3">
      <c r="A62" s="72" t="s">
        <v>102</v>
      </c>
      <c r="B62" s="1" t="s">
        <v>103</v>
      </c>
      <c r="C62" s="71">
        <f>MAP!C62+ACA!C62+MCHIP!C61+SCHIP!C61</f>
        <v>4763322.7</v>
      </c>
      <c r="D62" s="71">
        <f>MAP!D62+ACA!D62+MCHIP!D61+SCHIP!D61</f>
        <v>5384906.8300000001</v>
      </c>
      <c r="E62" s="71">
        <f>MAP!E62+ACA!E62+MCHIP!E61+SCHIP!E61</f>
        <v>5210746.05</v>
      </c>
      <c r="F62" s="71">
        <f>MAP!F62+ACA!F62+MCHIP!F61+SCHIP!F61</f>
        <v>5143370.3900000006</v>
      </c>
      <c r="G62" s="71">
        <f>MAP!G62+ACA!G62+MCHIP!G61+SCHIP!G61</f>
        <v>5714958.3300000001</v>
      </c>
      <c r="H62" s="71">
        <f>MAP!H62+ACA!H62+MCHIP!H61+SCHIP!H61</f>
        <v>5055714.1100000003</v>
      </c>
      <c r="I62" s="71">
        <f>MAP!I62+ACA!I62+MCHIP!I61+SCHIP!I61</f>
        <v>5220635.2700000005</v>
      </c>
      <c r="J62" s="71">
        <f>MAP!J62+ACA!J62+MCHIP!J61+SCHIP!J61</f>
        <v>4691802.12</v>
      </c>
      <c r="K62" s="71">
        <f>MAP!K62+ACA!K62+MCHIP!K61+SCHIP!K61</f>
        <v>4619085.79</v>
      </c>
      <c r="L62" s="71">
        <f>MAP!L62+ACA!L62+MCHIP!L61+SCHIP!L61</f>
        <v>0</v>
      </c>
      <c r="M62" s="71">
        <f>MAP!M62+ACA!M62+MCHIP!M61+SCHIP!M61</f>
        <v>0</v>
      </c>
      <c r="N62" s="71">
        <f>MAP!N62+ACA!N62+MCHIP!N61+SCHIP!N61</f>
        <v>0</v>
      </c>
      <c r="O62" s="71">
        <f t="shared" si="0"/>
        <v>45804541.590000004</v>
      </c>
      <c r="P62" s="81"/>
      <c r="Q62" s="81"/>
    </row>
    <row r="63" spans="1:17" x14ac:dyDescent="0.3">
      <c r="A63" s="72" t="s">
        <v>754</v>
      </c>
      <c r="B63" s="1" t="s">
        <v>755</v>
      </c>
      <c r="C63" s="71">
        <f>MAP!C63+ACA!C63+MCHIP!C62+SCHIP!C62</f>
        <v>582155.12</v>
      </c>
      <c r="D63" s="71">
        <f>MAP!D63+ACA!D63+MCHIP!D62+SCHIP!D62</f>
        <v>781598.04</v>
      </c>
      <c r="E63" s="71">
        <f>MAP!E63+ACA!E63+MCHIP!E62+SCHIP!E62</f>
        <v>681425.96</v>
      </c>
      <c r="F63" s="71">
        <f>MAP!F63+ACA!F63+MCHIP!F62+SCHIP!F62</f>
        <v>930428.38</v>
      </c>
      <c r="G63" s="71">
        <f>MAP!G63+ACA!G63+MCHIP!G62+SCHIP!G62</f>
        <v>816801.26</v>
      </c>
      <c r="H63" s="71">
        <f>MAP!H63+ACA!H63+MCHIP!H62+SCHIP!H62</f>
        <v>763630.92999999993</v>
      </c>
      <c r="I63" s="71">
        <f>MAP!I63+ACA!I63+MCHIP!I62+SCHIP!I62</f>
        <v>798422.56</v>
      </c>
      <c r="J63" s="71">
        <f>MAP!J63+ACA!J63+MCHIP!J62+SCHIP!J62</f>
        <v>781669.96000000008</v>
      </c>
      <c r="K63" s="71">
        <f>MAP!K63+ACA!K63+MCHIP!K62+SCHIP!K62</f>
        <v>318953.16000000003</v>
      </c>
      <c r="L63" s="71">
        <f>MAP!L63+ACA!L63+MCHIP!L62+SCHIP!L62</f>
        <v>0</v>
      </c>
      <c r="M63" s="71">
        <f>MAP!M63+ACA!M63+MCHIP!M62+SCHIP!M62</f>
        <v>0</v>
      </c>
      <c r="N63" s="71">
        <f>MAP!N63+ACA!N63+MCHIP!N62+SCHIP!N62</f>
        <v>0</v>
      </c>
      <c r="O63" s="71">
        <f t="shared" si="0"/>
        <v>6455085.3700000001</v>
      </c>
      <c r="P63" s="81"/>
      <c r="Q63" s="81"/>
    </row>
    <row r="64" spans="1:17" x14ac:dyDescent="0.3">
      <c r="A64" s="72" t="s">
        <v>104</v>
      </c>
      <c r="B64" s="1" t="s">
        <v>105</v>
      </c>
      <c r="C64" s="71">
        <f>MAP!C64+ACA!C64+MCHIP!C63+SCHIP!C63</f>
        <v>0</v>
      </c>
      <c r="D64" s="71">
        <f>MAP!D64+ACA!D64+MCHIP!D63+SCHIP!D63</f>
        <v>0</v>
      </c>
      <c r="E64" s="71">
        <f>MAP!E64+ACA!E64+MCHIP!E63+SCHIP!E63</f>
        <v>0</v>
      </c>
      <c r="F64" s="71">
        <f>MAP!F64+ACA!F64+MCHIP!F63+SCHIP!F63</f>
        <v>0</v>
      </c>
      <c r="G64" s="71">
        <f>MAP!G64+ACA!G64+MCHIP!G63+SCHIP!G63</f>
        <v>0</v>
      </c>
      <c r="H64" s="71">
        <f>MAP!H64+ACA!H64+MCHIP!H63+SCHIP!H63</f>
        <v>0</v>
      </c>
      <c r="I64" s="71">
        <f>MAP!I64+ACA!I64+MCHIP!I63+SCHIP!I63</f>
        <v>0</v>
      </c>
      <c r="J64" s="71">
        <f>MAP!J64+ACA!J64+MCHIP!J63+SCHIP!J63</f>
        <v>0</v>
      </c>
      <c r="K64" s="71">
        <f>MAP!K64+ACA!K64+MCHIP!K63+SCHIP!K63</f>
        <v>0</v>
      </c>
      <c r="L64" s="71">
        <f>MAP!L64+ACA!L64+MCHIP!L63+SCHIP!L63</f>
        <v>0</v>
      </c>
      <c r="M64" s="71">
        <f>MAP!M64+ACA!M64+MCHIP!M63+SCHIP!M63</f>
        <v>0</v>
      </c>
      <c r="N64" s="71">
        <f>MAP!N64+ACA!N64+MCHIP!N63+SCHIP!N63</f>
        <v>0</v>
      </c>
      <c r="O64" s="71">
        <f t="shared" si="0"/>
        <v>0</v>
      </c>
      <c r="P64" s="81"/>
      <c r="Q64" s="81"/>
    </row>
    <row r="65" spans="1:17" x14ac:dyDescent="0.3">
      <c r="A65" s="72" t="s">
        <v>106</v>
      </c>
      <c r="B65" s="1" t="s">
        <v>107</v>
      </c>
      <c r="C65" s="71">
        <f>MAP!C65+ACA!C65+MCHIP!C64+SCHIP!C64</f>
        <v>16278121.180000002</v>
      </c>
      <c r="D65" s="71">
        <f>MAP!D65+ACA!D65+MCHIP!D64+SCHIP!D64</f>
        <v>16367066.859999999</v>
      </c>
      <c r="E65" s="71">
        <f>MAP!E65+ACA!E65+MCHIP!E64+SCHIP!E64</f>
        <v>16243361.050000001</v>
      </c>
      <c r="F65" s="71">
        <f>MAP!F65+ACA!F65+MCHIP!F64+SCHIP!F64</f>
        <v>16178532.720000001</v>
      </c>
      <c r="G65" s="71">
        <f>MAP!G65+ACA!G65+MCHIP!G64+SCHIP!G64</f>
        <v>15844245.319999998</v>
      </c>
      <c r="H65" s="71">
        <f>MAP!H65+ACA!H65+MCHIP!H64+SCHIP!H64</f>
        <v>15735513.770000001</v>
      </c>
      <c r="I65" s="71">
        <f>MAP!I65+ACA!I65+MCHIP!I64+SCHIP!I64</f>
        <v>15738027.859999999</v>
      </c>
      <c r="J65" s="71">
        <f>MAP!J65+ACA!J65+MCHIP!J64+SCHIP!J64</f>
        <v>15588354.82</v>
      </c>
      <c r="K65" s="71">
        <f>MAP!K65+ACA!K65+MCHIP!K64+SCHIP!K64</f>
        <v>15394521.890000001</v>
      </c>
      <c r="L65" s="71">
        <f>MAP!L65+ACA!L65+MCHIP!L64+SCHIP!L64</f>
        <v>0</v>
      </c>
      <c r="M65" s="71">
        <f>MAP!M65+ACA!M65+MCHIP!M64+SCHIP!M64</f>
        <v>0</v>
      </c>
      <c r="N65" s="71">
        <f>MAP!N65+ACA!N65+MCHIP!N64+SCHIP!N64</f>
        <v>0</v>
      </c>
      <c r="O65" s="71">
        <f t="shared" si="0"/>
        <v>143367745.46999997</v>
      </c>
      <c r="P65" s="81"/>
      <c r="Q65" s="81"/>
    </row>
    <row r="66" spans="1:17" x14ac:dyDescent="0.3">
      <c r="A66" s="72" t="s">
        <v>108</v>
      </c>
      <c r="B66" s="1" t="s">
        <v>109</v>
      </c>
      <c r="C66" s="71">
        <f>MAP!C66+ACA!C66+MCHIP!C65+SCHIP!C65</f>
        <v>0</v>
      </c>
      <c r="D66" s="71">
        <f>MAP!D66+ACA!D66+MCHIP!D65+SCHIP!D65</f>
        <v>0</v>
      </c>
      <c r="E66" s="71">
        <f>MAP!E66+ACA!E66+MCHIP!E65+SCHIP!E65</f>
        <v>0</v>
      </c>
      <c r="F66" s="71">
        <f>MAP!F66+ACA!F66+MCHIP!F65+SCHIP!F65</f>
        <v>0</v>
      </c>
      <c r="G66" s="71">
        <f>MAP!G66+ACA!G66+MCHIP!G65+SCHIP!G65</f>
        <v>0</v>
      </c>
      <c r="H66" s="71">
        <f>MAP!H66+ACA!H66+MCHIP!H65+SCHIP!H65</f>
        <v>0</v>
      </c>
      <c r="I66" s="71">
        <f>MAP!I66+ACA!I66+MCHIP!I66+SCHIP!I66</f>
        <v>0</v>
      </c>
      <c r="J66" s="71">
        <f>MAP!J66+ACA!J66+MCHIP!J66+SCHIP!J66</f>
        <v>0</v>
      </c>
      <c r="K66" s="71">
        <f>MAP!K66+ACA!K66+MCHIP!K66+SCHIP!K66</f>
        <v>0</v>
      </c>
      <c r="L66" s="71">
        <f>MAP!L66+ACA!L66+MCHIP!L66+SCHIP!L66</f>
        <v>0</v>
      </c>
      <c r="M66" s="71">
        <f>MAP!M66+ACA!M66+MCHIP!M66+SCHIP!M66</f>
        <v>0</v>
      </c>
      <c r="N66" s="71">
        <f>MAP!N66+ACA!N66+MCHIP!N66+SCHIP!N66</f>
        <v>0</v>
      </c>
      <c r="O66" s="71">
        <f t="shared" si="0"/>
        <v>0</v>
      </c>
      <c r="P66" s="81"/>
      <c r="Q66" s="81"/>
    </row>
    <row r="67" spans="1:17" x14ac:dyDescent="0.3">
      <c r="A67" s="72" t="s">
        <v>110</v>
      </c>
      <c r="B67" s="1" t="s">
        <v>111</v>
      </c>
      <c r="C67" s="71">
        <f>MAP!C67+ACA!C67+MCHIP!C66+SCHIP!C66</f>
        <v>2984993.48</v>
      </c>
      <c r="D67" s="71">
        <f>MAP!D67+ACA!D67+MCHIP!D66+SCHIP!D66</f>
        <v>4098728.68</v>
      </c>
      <c r="E67" s="71">
        <f>MAP!E67+ACA!E67+MCHIP!E66+SCHIP!E66</f>
        <v>2960469.01</v>
      </c>
      <c r="F67" s="71">
        <f>MAP!F67+ACA!F67+MCHIP!F66+SCHIP!F66</f>
        <v>3516167.65</v>
      </c>
      <c r="G67" s="71">
        <f>MAP!G67+ACA!G67+MCHIP!G66+SCHIP!G66</f>
        <v>2961594.15</v>
      </c>
      <c r="H67" s="71">
        <f>MAP!H67+ACA!H67+MCHIP!H66+SCHIP!H66</f>
        <v>3327421.43</v>
      </c>
      <c r="I67" s="71">
        <f>MAP!I67+ACA!I67+MCHIP!I67+SCHIP!I67</f>
        <v>3377008.52</v>
      </c>
      <c r="J67" s="71">
        <f>MAP!J67+ACA!J67+MCHIP!J67+SCHIP!J67</f>
        <v>3131257.62</v>
      </c>
      <c r="K67" s="71">
        <f>MAP!K67+ACA!K67+MCHIP!K67+SCHIP!K67</f>
        <v>3734602.69</v>
      </c>
      <c r="L67" s="71">
        <f>MAP!L67+ACA!L67+MCHIP!L67+SCHIP!L67</f>
        <v>0</v>
      </c>
      <c r="M67" s="71">
        <f>MAP!M67+ACA!M67+MCHIP!M67+SCHIP!M67</f>
        <v>0</v>
      </c>
      <c r="N67" s="71">
        <f>MAP!N67+ACA!N67+MCHIP!N67+SCHIP!N67</f>
        <v>0</v>
      </c>
      <c r="O67" s="71">
        <f t="shared" si="0"/>
        <v>30092243.230000004</v>
      </c>
      <c r="P67" s="81"/>
      <c r="Q67" s="81"/>
    </row>
    <row r="68" spans="1:17" x14ac:dyDescent="0.3">
      <c r="A68" s="72" t="s">
        <v>112</v>
      </c>
      <c r="B68" s="1" t="s">
        <v>113</v>
      </c>
      <c r="C68" s="71">
        <f>MAP!C68+ACA!C68+MCHIP!C67+SCHIP!C67</f>
        <v>3440591.95</v>
      </c>
      <c r="D68" s="71">
        <f>MAP!D68+ACA!D68+MCHIP!D67+SCHIP!D67</f>
        <v>4968015.25</v>
      </c>
      <c r="E68" s="71">
        <f>MAP!E68+ACA!E68+MCHIP!E67+SCHIP!E67</f>
        <v>3696753.18</v>
      </c>
      <c r="F68" s="71">
        <f>MAP!F68+ACA!F68+MCHIP!F67+SCHIP!F67</f>
        <v>4461303.54</v>
      </c>
      <c r="G68" s="71">
        <f>MAP!G68+ACA!G68+MCHIP!G67+SCHIP!G67</f>
        <v>3711261.62</v>
      </c>
      <c r="H68" s="71">
        <f>MAP!H68+ACA!H68+MCHIP!H67+SCHIP!H67</f>
        <v>3848363.13</v>
      </c>
      <c r="I68" s="71">
        <f>MAP!I68+ACA!I68+MCHIP!I67+SCHIP!I67</f>
        <v>4244114.78</v>
      </c>
      <c r="J68" s="71">
        <f>MAP!J68+ACA!J68+MCHIP!J67+SCHIP!J67</f>
        <v>3863588.69</v>
      </c>
      <c r="K68" s="71">
        <f>MAP!K68+ACA!K68+MCHIP!K67+SCHIP!K67</f>
        <v>4135483.01</v>
      </c>
      <c r="L68" s="71">
        <f>MAP!L68+ACA!L68+MCHIP!L67+SCHIP!L67</f>
        <v>0</v>
      </c>
      <c r="M68" s="71">
        <f>MAP!M68+ACA!M68+MCHIP!M67+SCHIP!M67</f>
        <v>0</v>
      </c>
      <c r="N68" s="71">
        <f>MAP!N68+ACA!N68+MCHIP!N67+SCHIP!N67</f>
        <v>0</v>
      </c>
      <c r="O68" s="71">
        <f t="shared" si="0"/>
        <v>36369475.149999999</v>
      </c>
      <c r="P68" s="81"/>
      <c r="Q68" s="81"/>
    </row>
    <row r="69" spans="1:17" x14ac:dyDescent="0.3">
      <c r="A69" s="72" t="s">
        <v>114</v>
      </c>
      <c r="B69" s="1" t="s">
        <v>115</v>
      </c>
      <c r="C69" s="71">
        <f>MAP!C69+ACA!C69+MCHIP!C68+SCHIP!C68</f>
        <v>176969.88</v>
      </c>
      <c r="D69" s="71">
        <f>MAP!D69+ACA!D69+MCHIP!D68+SCHIP!D68</f>
        <v>509481.33</v>
      </c>
      <c r="E69" s="71">
        <f>MAP!E69+ACA!E69+MCHIP!E68+SCHIP!E68</f>
        <v>469789.95999999996</v>
      </c>
      <c r="F69" s="71">
        <f>MAP!F69+ACA!F69+MCHIP!F68+SCHIP!F68</f>
        <v>555013.41</v>
      </c>
      <c r="G69" s="71">
        <f>MAP!G69+ACA!G69+MCHIP!G68+SCHIP!G68</f>
        <v>508832.65</v>
      </c>
      <c r="H69" s="71">
        <f>MAP!H69+ACA!H69+MCHIP!H68+SCHIP!H68</f>
        <v>453334.83999999997</v>
      </c>
      <c r="I69" s="71">
        <f>MAP!I69+ACA!I69+MCHIP!I68+SCHIP!I68</f>
        <v>202243.57</v>
      </c>
      <c r="J69" s="71">
        <f>MAP!J69+ACA!J69+MCHIP!J68+SCHIP!J68</f>
        <v>118759.5</v>
      </c>
      <c r="K69" s="71">
        <f>MAP!K69+ACA!K69+MCHIP!K68+SCHIP!K68</f>
        <v>3043.25</v>
      </c>
      <c r="L69" s="71">
        <f>MAP!L69+ACA!L69+MCHIP!L68+SCHIP!L68</f>
        <v>0</v>
      </c>
      <c r="M69" s="71">
        <f>MAP!M69+ACA!M69+MCHIP!M68+SCHIP!M68</f>
        <v>0</v>
      </c>
      <c r="N69" s="71">
        <f>MAP!N69+ACA!N69+MCHIP!N68+SCHIP!N68</f>
        <v>0</v>
      </c>
      <c r="O69" s="71">
        <f t="shared" si="0"/>
        <v>2997468.3899999997</v>
      </c>
      <c r="P69" s="81"/>
      <c r="Q69" s="81"/>
    </row>
    <row r="70" spans="1:17" x14ac:dyDescent="0.3">
      <c r="A70" s="72" t="s">
        <v>116</v>
      </c>
      <c r="B70" s="1" t="s">
        <v>117</v>
      </c>
      <c r="C70" s="71">
        <f>MAP!C70+ACA!C70+MCHIP!C69+SCHIP!C69</f>
        <v>55813.16</v>
      </c>
      <c r="D70" s="71">
        <f>MAP!D70+ACA!D70+MCHIP!D69+SCHIP!D69</f>
        <v>69312.290000000008</v>
      </c>
      <c r="E70" s="71">
        <f>MAP!E70+ACA!E70+MCHIP!E69+SCHIP!E69</f>
        <v>47615.4</v>
      </c>
      <c r="F70" s="71">
        <f>MAP!F70+ACA!F70+MCHIP!F69+SCHIP!F69</f>
        <v>74967.87999999999</v>
      </c>
      <c r="G70" s="71">
        <f>MAP!G70+ACA!G70+MCHIP!G69+SCHIP!G69</f>
        <v>54207.54</v>
      </c>
      <c r="H70" s="71">
        <f>MAP!H70+ACA!H70+MCHIP!H69+SCHIP!H69</f>
        <v>67009.19</v>
      </c>
      <c r="I70" s="71">
        <f>MAP!I70+ACA!I70+MCHIP!I69+SCHIP!I69</f>
        <v>95519.51</v>
      </c>
      <c r="J70" s="71">
        <f>MAP!J70+ACA!J70+MCHIP!J69+SCHIP!J69</f>
        <v>103679.64</v>
      </c>
      <c r="K70" s="71">
        <f>MAP!K70+ACA!K70+MCHIP!K69+SCHIP!K69</f>
        <v>82541.41</v>
      </c>
      <c r="L70" s="71">
        <f>MAP!L70+ACA!L70+MCHIP!L69+SCHIP!L69</f>
        <v>0</v>
      </c>
      <c r="M70" s="71">
        <f>MAP!M70+ACA!M70+MCHIP!M69+SCHIP!M69</f>
        <v>0</v>
      </c>
      <c r="N70" s="71">
        <f>MAP!N70+ACA!N70+MCHIP!N69+SCHIP!N69</f>
        <v>0</v>
      </c>
      <c r="O70" s="71">
        <f t="shared" si="0"/>
        <v>650666.02</v>
      </c>
      <c r="P70" s="81"/>
      <c r="Q70" s="81"/>
    </row>
    <row r="71" spans="1:17" x14ac:dyDescent="0.3">
      <c r="A71" s="72" t="s">
        <v>118</v>
      </c>
      <c r="B71" s="1" t="s">
        <v>119</v>
      </c>
      <c r="C71" s="71">
        <f>MAP!C71+ACA!C71+MCHIP!C70+SCHIP!C70</f>
        <v>13964008.970000001</v>
      </c>
      <c r="D71" s="71">
        <f>MAP!D71+ACA!D71+MCHIP!D70+SCHIP!D70</f>
        <v>14561027.02</v>
      </c>
      <c r="E71" s="71">
        <f>MAP!E71+ACA!E71+MCHIP!E70+SCHIP!E70</f>
        <v>14458143.77</v>
      </c>
      <c r="F71" s="71">
        <f>MAP!F71+ACA!F71+MCHIP!F70+SCHIP!F70</f>
        <v>18506655.77</v>
      </c>
      <c r="G71" s="71">
        <f>MAP!G71+ACA!G71+MCHIP!G70+SCHIP!G70</f>
        <v>15670739.16</v>
      </c>
      <c r="H71" s="71">
        <f>MAP!H71+ACA!H71+MCHIP!H70+SCHIP!H70</f>
        <v>17581370</v>
      </c>
      <c r="I71" s="71">
        <f>MAP!I71+ACA!I71+MCHIP!I70+SCHIP!I70</f>
        <v>15206627</v>
      </c>
      <c r="J71" s="71">
        <f>MAP!J71+ACA!J71+MCHIP!J70+SCHIP!J70</f>
        <v>14847743.18</v>
      </c>
      <c r="K71" s="71">
        <f>MAP!K71+ACA!K71+MCHIP!K70+SCHIP!K70</f>
        <v>15681014</v>
      </c>
      <c r="L71" s="71">
        <f>MAP!L71+ACA!L71+MCHIP!L70+SCHIP!L70</f>
        <v>0</v>
      </c>
      <c r="M71" s="71">
        <f>MAP!M71+ACA!M71+MCHIP!M70+SCHIP!M70</f>
        <v>0</v>
      </c>
      <c r="N71" s="71">
        <f>MAP!N71+ACA!N71+MCHIP!N70+SCHIP!N70</f>
        <v>0</v>
      </c>
      <c r="O71" s="71">
        <f>MAP!O71+ACA!O71+MCHIP!O70+SCHIP!O70</f>
        <v>140477328.87000003</v>
      </c>
      <c r="P71" s="81"/>
      <c r="Q71" s="81"/>
    </row>
    <row r="72" spans="1:17" x14ac:dyDescent="0.3">
      <c r="A72" s="72" t="s">
        <v>120</v>
      </c>
      <c r="B72" s="1" t="s">
        <v>121</v>
      </c>
      <c r="C72" s="71">
        <f>MAP!C72+ACA!C72+MCHIP!C71+SCHIP!C71</f>
        <v>0</v>
      </c>
      <c r="D72" s="71">
        <f>MAP!D72+ACA!D72+MCHIP!D72+SCHIP!D72</f>
        <v>0</v>
      </c>
      <c r="E72" s="71">
        <f>MAP!E72+ACA!E72+MCHIP!E72+SCHIP!E72</f>
        <v>0</v>
      </c>
      <c r="F72" s="71">
        <f>MAP!F72+ACA!F72+MCHIP!F72+SCHIP!F72</f>
        <v>0</v>
      </c>
      <c r="G72" s="71">
        <f>MAP!G72+ACA!G72+MCHIP!G72+SCHIP!G72</f>
        <v>0</v>
      </c>
      <c r="H72" s="71">
        <f>MAP!H72+ACA!H72+MCHIP!H72+SCHIP!H72</f>
        <v>0</v>
      </c>
      <c r="I72" s="71">
        <f>MAP!I72+ACA!I72+MCHIP!I72+SCHIP!I72</f>
        <v>0</v>
      </c>
      <c r="J72" s="71">
        <f>MAP!J72+ACA!J72+MCHIP!J72+SCHIP!J72</f>
        <v>0</v>
      </c>
      <c r="K72" s="71">
        <f>MAP!K72+ACA!K72+MCHIP!K72+SCHIP!K72</f>
        <v>0</v>
      </c>
      <c r="L72" s="71">
        <f>MAP!L72+ACA!L72+MCHIP!L72+SCHIP!L72</f>
        <v>0</v>
      </c>
      <c r="M72" s="71">
        <f>MAP!M72+ACA!M72+MCHIP!M72+SCHIP!M72</f>
        <v>0</v>
      </c>
      <c r="N72" s="71">
        <f>MAP!N72+ACA!N72+MCHIP!N72+SCHIP!N72</f>
        <v>0</v>
      </c>
      <c r="O72" s="71">
        <f t="shared" ref="O72:O115" si="2">SUM(C72:N72)</f>
        <v>0</v>
      </c>
      <c r="P72" s="81"/>
      <c r="Q72" s="81"/>
    </row>
    <row r="73" spans="1:17" x14ac:dyDescent="0.3">
      <c r="A73" s="72" t="s">
        <v>122</v>
      </c>
      <c r="B73" s="1" t="s">
        <v>123</v>
      </c>
      <c r="C73" s="71">
        <f>MAP!C73+ACA!C73+MCHIP!C72+SCHIP!C72</f>
        <v>97910.27</v>
      </c>
      <c r="D73" s="71">
        <f>MAP!D73+ACA!D73+MCHIP!D72+SCHIP!D72</f>
        <v>139278.34</v>
      </c>
      <c r="E73" s="71">
        <f>MAP!E73+ACA!E73+MCHIP!E72+SCHIP!E72</f>
        <v>110414.56</v>
      </c>
      <c r="F73" s="71">
        <f>MAP!F73+ACA!F73+MCHIP!F72+SCHIP!F72</f>
        <v>124295.52</v>
      </c>
      <c r="G73" s="71">
        <f>MAP!G73+ACA!G73+MCHIP!G72+SCHIP!G72</f>
        <v>97640.59</v>
      </c>
      <c r="H73" s="71">
        <f>MAP!H73+ACA!H73+MCHIP!H72+SCHIP!H72</f>
        <v>106907.6</v>
      </c>
      <c r="I73" s="71">
        <f>MAP!I73+ACA!I73+MCHIP!I72+SCHIP!I72</f>
        <v>146447.06</v>
      </c>
      <c r="J73" s="71">
        <f>MAP!J73+ACA!J73+MCHIP!J72+SCHIP!J72</f>
        <v>138052.94</v>
      </c>
      <c r="K73" s="71">
        <f>MAP!K73+ACA!K73+MCHIP!K72+SCHIP!K72</f>
        <v>143051.15</v>
      </c>
      <c r="L73" s="71">
        <f>MAP!L73+ACA!L73+MCHIP!L72+SCHIP!L72</f>
        <v>0</v>
      </c>
      <c r="M73" s="71">
        <f>MAP!M73+ACA!M73+MCHIP!M72+SCHIP!M72</f>
        <v>0</v>
      </c>
      <c r="N73" s="71">
        <f>MAP!N73+ACA!N73+MCHIP!N72+SCHIP!N72</f>
        <v>0</v>
      </c>
      <c r="O73" s="71">
        <f t="shared" si="2"/>
        <v>1103998.0299999998</v>
      </c>
      <c r="P73" s="81"/>
      <c r="Q73" s="81"/>
    </row>
    <row r="74" spans="1:17" x14ac:dyDescent="0.3">
      <c r="A74" s="72" t="s">
        <v>124</v>
      </c>
      <c r="B74" s="1" t="s">
        <v>125</v>
      </c>
      <c r="C74" s="71">
        <f>MAP!C74+ACA!C74+MCHIP!C73+SCHIP!C73</f>
        <v>95742.069999999992</v>
      </c>
      <c r="D74" s="71">
        <f>MAP!D74+ACA!D74+MCHIP!D73+SCHIP!D73</f>
        <v>142644.37</v>
      </c>
      <c r="E74" s="71">
        <f>MAP!E74+ACA!E74+MCHIP!E73+SCHIP!E73</f>
        <v>99116.83</v>
      </c>
      <c r="F74" s="71">
        <f>MAP!F74+ACA!F74+MCHIP!F73+SCHIP!F73</f>
        <v>127294.93</v>
      </c>
      <c r="G74" s="71">
        <f>MAP!G74+ACA!G74+MCHIP!G73+SCHIP!G73</f>
        <v>110014.80999999998</v>
      </c>
      <c r="H74" s="71">
        <f>MAP!H74+ACA!H74+MCHIP!H73+SCHIP!H73</f>
        <v>101936.8</v>
      </c>
      <c r="I74" s="71">
        <f>MAP!I74+ACA!I74+MCHIP!I73+SCHIP!I73</f>
        <v>156628.39000000001</v>
      </c>
      <c r="J74" s="71">
        <f>MAP!J74+ACA!J74+MCHIP!J73+SCHIP!J73</f>
        <v>109266.32</v>
      </c>
      <c r="K74" s="71">
        <f>MAP!K74+ACA!K74+MCHIP!K73+SCHIP!K73</f>
        <v>198899.06</v>
      </c>
      <c r="L74" s="71">
        <f>MAP!L74+ACA!L74+MCHIP!L73+SCHIP!L73</f>
        <v>0</v>
      </c>
      <c r="M74" s="71">
        <f>MAP!M74+ACA!M74+MCHIP!M73+SCHIP!M73</f>
        <v>0</v>
      </c>
      <c r="N74" s="71">
        <f>MAP!N74+ACA!N74+MCHIP!N73+SCHIP!N73</f>
        <v>0</v>
      </c>
      <c r="O74" s="71">
        <f t="shared" si="2"/>
        <v>1141543.58</v>
      </c>
      <c r="P74" s="81"/>
      <c r="Q74" s="81"/>
    </row>
    <row r="75" spans="1:17" x14ac:dyDescent="0.3">
      <c r="A75" s="72" t="s">
        <v>126</v>
      </c>
      <c r="B75" s="1" t="s">
        <v>127</v>
      </c>
      <c r="C75" s="71">
        <f>MAP!C75+ACA!C75+MCHIP!C74+SCHIP!C74</f>
        <v>61761.060000000005</v>
      </c>
      <c r="D75" s="71">
        <f>MAP!D75+ACA!D75+MCHIP!D74+SCHIP!D74</f>
        <v>90078.14</v>
      </c>
      <c r="E75" s="71">
        <f>MAP!E75+ACA!E75+MCHIP!E74+SCHIP!E74</f>
        <v>69288.28</v>
      </c>
      <c r="F75" s="71">
        <f>MAP!F75+ACA!F75+MCHIP!F74+SCHIP!F74</f>
        <v>86701.119999999995</v>
      </c>
      <c r="G75" s="71">
        <f>MAP!G75+ACA!G75+MCHIP!G74+SCHIP!G74</f>
        <v>62378.939999999995</v>
      </c>
      <c r="H75" s="71">
        <f>MAP!H75+ACA!H75+MCHIP!H74+SCHIP!H74</f>
        <v>54696.36</v>
      </c>
      <c r="I75" s="71">
        <f>MAP!I75+ACA!I75+MCHIP!I74+SCHIP!I74</f>
        <v>125881.09</v>
      </c>
      <c r="J75" s="71">
        <f>MAP!J75+ACA!J75+MCHIP!J74+SCHIP!J74</f>
        <v>90846.93</v>
      </c>
      <c r="K75" s="71">
        <f>MAP!K75+ACA!K75+MCHIP!K74+SCHIP!K74</f>
        <v>74119.95</v>
      </c>
      <c r="L75" s="71">
        <f>MAP!L75+ACA!L75+MCHIP!L74+SCHIP!L74</f>
        <v>0</v>
      </c>
      <c r="M75" s="71">
        <f>MAP!M75+ACA!M75+MCHIP!M74+SCHIP!M74</f>
        <v>0</v>
      </c>
      <c r="N75" s="71">
        <f>MAP!N75+ACA!N75+MCHIP!N74+SCHIP!N74</f>
        <v>0</v>
      </c>
      <c r="O75" s="71">
        <f t="shared" si="2"/>
        <v>715751.86999999988</v>
      </c>
      <c r="P75" s="81"/>
      <c r="Q75" s="81"/>
    </row>
    <row r="76" spans="1:17" x14ac:dyDescent="0.3">
      <c r="A76" s="50" t="s">
        <v>313</v>
      </c>
      <c r="B76" s="1" t="s">
        <v>314</v>
      </c>
      <c r="C76" s="71">
        <f>MAP!C76+ACA!C76+MCHIP!C75+SCHIP!C75</f>
        <v>1347707.9900000002</v>
      </c>
      <c r="D76" s="71">
        <f>MAP!D76+ACA!D76+MCHIP!D75+SCHIP!D75</f>
        <v>1554442.68</v>
      </c>
      <c r="E76" s="71">
        <f>MAP!E76+ACA!E76+MCHIP!E75+SCHIP!E75</f>
        <v>1229540.8399999999</v>
      </c>
      <c r="F76" s="71">
        <f>MAP!F76+ACA!F76+MCHIP!F75+SCHIP!F75</f>
        <v>1802460.11</v>
      </c>
      <c r="G76" s="71">
        <f>MAP!G76+ACA!G76+MCHIP!G75+SCHIP!G75</f>
        <v>1267009.5000000002</v>
      </c>
      <c r="H76" s="71">
        <f>MAP!H76+ACA!H76+MCHIP!H75+SCHIP!H75</f>
        <v>1098764.94</v>
      </c>
      <c r="I76" s="71">
        <f>MAP!I76+ACA!I76+MCHIP!I75+SCHIP!I75</f>
        <v>1574515.1300000001</v>
      </c>
      <c r="J76" s="71">
        <f>MAP!J76+ACA!J76+MCHIP!J75+SCHIP!J75</f>
        <v>1301003.08</v>
      </c>
      <c r="K76" s="71">
        <f>MAP!K76+ACA!K76+MCHIP!K75+SCHIP!K75</f>
        <v>1425029.1099999999</v>
      </c>
      <c r="L76" s="71">
        <f>MAP!L76+ACA!L76+MCHIP!L75+SCHIP!L75</f>
        <v>0</v>
      </c>
      <c r="M76" s="71">
        <f>MAP!M76+ACA!M76+MCHIP!M75+SCHIP!M75</f>
        <v>0</v>
      </c>
      <c r="N76" s="71">
        <f>MAP!N76+ACA!N76+MCHIP!N75+SCHIP!N75</f>
        <v>0</v>
      </c>
      <c r="O76" s="71">
        <f t="shared" si="2"/>
        <v>12600473.380000001</v>
      </c>
      <c r="P76" s="81"/>
      <c r="Q76" s="81"/>
    </row>
    <row r="77" spans="1:17" x14ac:dyDescent="0.3">
      <c r="A77" s="50" t="s">
        <v>346</v>
      </c>
      <c r="B77" s="1" t="s">
        <v>341</v>
      </c>
      <c r="C77" s="71">
        <f>MAP!C77+ACA!C77+MCHIP!C76+SCHIP!C76</f>
        <v>0</v>
      </c>
      <c r="D77" s="71">
        <f>MAP!D77+ACA!D77+MCHIP!D76+SCHIP!D76</f>
        <v>0</v>
      </c>
      <c r="E77" s="71">
        <f>MAP!E77+ACA!E77+MCHIP!E76+SCHIP!E76</f>
        <v>87.58</v>
      </c>
      <c r="F77" s="71">
        <f>MAP!F77+ACA!F77+MCHIP!F76+SCHIP!F76</f>
        <v>2.33</v>
      </c>
      <c r="G77" s="71">
        <f>MAP!G77+ACA!G77+MCHIP!G76+SCHIP!G76</f>
        <v>0</v>
      </c>
      <c r="H77" s="71">
        <f>MAP!H77+ACA!H77+MCHIP!H76+SCHIP!H76</f>
        <v>0</v>
      </c>
      <c r="I77" s="71">
        <f>MAP!I77+ACA!I77+MCHIP!I76+SCHIP!I76</f>
        <v>0</v>
      </c>
      <c r="J77" s="71">
        <f>MAP!J77+ACA!J77+MCHIP!J76+SCHIP!J76</f>
        <v>0</v>
      </c>
      <c r="K77" s="71">
        <f>MAP!K77+ACA!K77+MCHIP!K76+SCHIP!K76</f>
        <v>0</v>
      </c>
      <c r="L77" s="71">
        <f>MAP!L77+ACA!L77+MCHIP!L76+SCHIP!L76</f>
        <v>0</v>
      </c>
      <c r="M77" s="71">
        <f>MAP!M77+ACA!M77+MCHIP!M76+SCHIP!M76</f>
        <v>0</v>
      </c>
      <c r="N77" s="71">
        <f>MAP!N77+ACA!N77+MCHIP!N76+SCHIP!N76</f>
        <v>0</v>
      </c>
      <c r="O77" s="71">
        <f t="shared" si="2"/>
        <v>89.91</v>
      </c>
      <c r="P77" s="81"/>
      <c r="Q77" s="81"/>
    </row>
    <row r="78" spans="1:17" x14ac:dyDescent="0.3">
      <c r="A78" s="50" t="s">
        <v>749</v>
      </c>
      <c r="B78" s="1" t="s">
        <v>748</v>
      </c>
      <c r="C78" s="71">
        <f>MAP!C78+ACA!C78+MCHIP!C77+SCHIP!C77</f>
        <v>510195.27999999997</v>
      </c>
      <c r="D78" s="71">
        <f>MAP!D78+ACA!D78+MCHIP!D77+SCHIP!D77</f>
        <v>560654.67000000004</v>
      </c>
      <c r="E78" s="71">
        <f>MAP!E78+ACA!E78+MCHIP!E77+SCHIP!E77</f>
        <v>523113.27</v>
      </c>
      <c r="F78" s="71">
        <f>MAP!F78+ACA!F78+MCHIP!F77+SCHIP!F77</f>
        <v>674997.96</v>
      </c>
      <c r="G78" s="71">
        <f>MAP!G78+ACA!G78+MCHIP!G77+SCHIP!G77</f>
        <v>526609.02</v>
      </c>
      <c r="H78" s="71">
        <f>MAP!H78+ACA!H78+MCHIP!H77+SCHIP!H77</f>
        <v>454788.69</v>
      </c>
      <c r="I78" s="71">
        <f>MAP!I78+ACA!I78+MCHIP!I77+SCHIP!I77</f>
        <v>779135.71</v>
      </c>
      <c r="J78" s="71">
        <f>MAP!J78+ACA!J78+MCHIP!J77+SCHIP!J77</f>
        <v>504425.24</v>
      </c>
      <c r="K78" s="71">
        <f>MAP!K78+ACA!K78+MCHIP!K77+SCHIP!K77</f>
        <v>704606.71000000008</v>
      </c>
      <c r="L78" s="71">
        <f>MAP!L78+ACA!L78+MCHIP!L77+SCHIP!L77</f>
        <v>0</v>
      </c>
      <c r="M78" s="71">
        <f>MAP!M78+ACA!M78+MCHIP!M77+SCHIP!M77</f>
        <v>0</v>
      </c>
      <c r="N78" s="71">
        <f>MAP!N78+ACA!N78+MCHIP!N77+SCHIP!N77</f>
        <v>0</v>
      </c>
      <c r="O78" s="71">
        <f t="shared" si="2"/>
        <v>5238526.55</v>
      </c>
      <c r="P78" s="81"/>
      <c r="Q78" s="81"/>
    </row>
    <row r="79" spans="1:17" x14ac:dyDescent="0.3">
      <c r="A79" s="214" t="s">
        <v>774</v>
      </c>
      <c r="B79" s="1" t="s">
        <v>773</v>
      </c>
      <c r="C79" s="71">
        <f>MAP!C79+ACA!C79+MCHIP!C78+SCHIP!C78</f>
        <v>0</v>
      </c>
      <c r="D79" s="71">
        <f>MAP!D79+ACA!D79+MCHIP!D78+SCHIP!D78</f>
        <v>0</v>
      </c>
      <c r="E79" s="71">
        <f>MAP!E79+ACA!E79+MCHIP!E78+SCHIP!E78</f>
        <v>1495.07</v>
      </c>
      <c r="F79" s="71">
        <f>MAP!F79+ACA!F79+MCHIP!F78+SCHIP!F78</f>
        <v>292.27999999999997</v>
      </c>
      <c r="G79" s="71">
        <f>MAP!G79+ACA!G79+MCHIP!G78+SCHIP!G78</f>
        <v>0</v>
      </c>
      <c r="H79" s="71">
        <f>MAP!H79+ACA!H79+MCHIP!H78+SCHIP!H78</f>
        <v>760.22</v>
      </c>
      <c r="I79" s="71">
        <f>MAP!I79+ACA!I79+MCHIP!I78+SCHIP!I78</f>
        <v>60.69</v>
      </c>
      <c r="J79" s="71">
        <f>MAP!J79+ACA!J79+MCHIP!J78+SCHIP!J78</f>
        <v>1914.58</v>
      </c>
      <c r="K79" s="71">
        <f>MAP!K79+ACA!K79+MCHIP!K78+SCHIP!K78</f>
        <v>0</v>
      </c>
      <c r="L79" s="71">
        <f>MAP!L79+ACA!L79+MCHIP!L78+SCHIP!L78</f>
        <v>0</v>
      </c>
      <c r="M79" s="71">
        <f>MAP!M79+ACA!M79+MCHIP!M78+SCHIP!M78</f>
        <v>0</v>
      </c>
      <c r="N79" s="71">
        <f>MAP!N79+ACA!N79+MCHIP!N78+SCHIP!N78</f>
        <v>0</v>
      </c>
      <c r="O79" s="71">
        <f t="shared" si="2"/>
        <v>4522.84</v>
      </c>
      <c r="P79" s="81"/>
      <c r="Q79" s="81"/>
    </row>
    <row r="80" spans="1:17" x14ac:dyDescent="0.3">
      <c r="A80" s="72" t="s">
        <v>128</v>
      </c>
      <c r="B80" s="1" t="s">
        <v>129</v>
      </c>
      <c r="C80" s="71">
        <f>MAP!C80+ACA!C80+MCHIP!C79+SCHIP!C79</f>
        <v>333080.99</v>
      </c>
      <c r="D80" s="71">
        <f>MAP!D80+ACA!D80+MCHIP!D79+SCHIP!D79</f>
        <v>547011.12999999989</v>
      </c>
      <c r="E80" s="71">
        <f>MAP!E80+ACA!E80+MCHIP!E79+SCHIP!E79</f>
        <v>580312.85000000009</v>
      </c>
      <c r="F80" s="71">
        <f>MAP!F80+ACA!F80+MCHIP!F79+SCHIP!F79</f>
        <v>586053.32999999996</v>
      </c>
      <c r="G80" s="71">
        <f>MAP!G80+ACA!G80+MCHIP!G79+SCHIP!G79</f>
        <v>469865.87000000005</v>
      </c>
      <c r="H80" s="71">
        <f>MAP!H80+ACA!H80+MCHIP!H79+SCHIP!H79</f>
        <v>386885.51000000007</v>
      </c>
      <c r="I80" s="71">
        <f>MAP!I80+ACA!I80+MCHIP!I79+SCHIP!I79</f>
        <v>444778.1</v>
      </c>
      <c r="J80" s="71">
        <f>MAP!J80+ACA!J80+MCHIP!J79+SCHIP!J79</f>
        <v>508712.63</v>
      </c>
      <c r="K80" s="71">
        <f>MAP!K80+ACA!K80+MCHIP!K79+SCHIP!K79</f>
        <v>518533.95</v>
      </c>
      <c r="L80" s="71">
        <f>MAP!L80+ACA!L80+MCHIP!L79+SCHIP!L79</f>
        <v>0</v>
      </c>
      <c r="M80" s="71">
        <f>MAP!M80+ACA!M80+MCHIP!M79+SCHIP!M79</f>
        <v>0</v>
      </c>
      <c r="N80" s="71">
        <f>MAP!N80+ACA!N80+MCHIP!N79+SCHIP!N79</f>
        <v>0</v>
      </c>
      <c r="O80" s="71">
        <f t="shared" si="2"/>
        <v>4375234.3600000003</v>
      </c>
      <c r="P80" s="81"/>
      <c r="Q80" s="81"/>
    </row>
    <row r="81" spans="1:292" x14ac:dyDescent="0.3">
      <c r="A81" s="72" t="s">
        <v>342</v>
      </c>
      <c r="B81" s="1" t="s">
        <v>343</v>
      </c>
      <c r="C81" s="71">
        <f>MAP!C81+ACA!C81+MCHIP!C80+SCHIP!C80</f>
        <v>0</v>
      </c>
      <c r="D81" s="71">
        <f>MAP!D81+ACA!D81+MCHIP!D80+SCHIP!D80</f>
        <v>0</v>
      </c>
      <c r="E81" s="71">
        <f>MAP!E81+ACA!E81+MCHIP!E80+SCHIP!E80</f>
        <v>0</v>
      </c>
      <c r="F81" s="71">
        <f>MAP!F81+ACA!F81+MCHIP!F80+SCHIP!F80</f>
        <v>0</v>
      </c>
      <c r="G81" s="71">
        <f>MAP!G81+ACA!G81+MCHIP!G80+SCHIP!G80</f>
        <v>0</v>
      </c>
      <c r="H81" s="71">
        <f>MAP!H81+ACA!H81+MCHIP!H80+SCHIP!H80</f>
        <v>0</v>
      </c>
      <c r="I81" s="71">
        <f>MAP!I81+ACA!I81+MCHIP!I80+SCHIP!I80</f>
        <v>0</v>
      </c>
      <c r="J81" s="71">
        <f>MAP!J81+ACA!J81+MCHIP!J80+SCHIP!J80</f>
        <v>0</v>
      </c>
      <c r="K81" s="71">
        <f>MAP!K81+ACA!K81+MCHIP!K80+SCHIP!K80</f>
        <v>0</v>
      </c>
      <c r="L81" s="71">
        <f>MAP!L81+ACA!L81+MCHIP!L80+SCHIP!L80</f>
        <v>0</v>
      </c>
      <c r="M81" s="71">
        <f>MAP!M81+ACA!M81+MCHIP!M80+SCHIP!M80</f>
        <v>0</v>
      </c>
      <c r="N81" s="71">
        <f>MAP!N81+ACA!N81+MCHIP!N80+SCHIP!N80</f>
        <v>0</v>
      </c>
      <c r="O81" s="71">
        <f t="shared" si="2"/>
        <v>0</v>
      </c>
      <c r="P81" s="81"/>
      <c r="Q81" s="81"/>
    </row>
    <row r="82" spans="1:292" x14ac:dyDescent="0.3">
      <c r="A82" s="72" t="s">
        <v>130</v>
      </c>
      <c r="B82" s="1" t="s">
        <v>131</v>
      </c>
      <c r="C82" s="71">
        <f>MAP!C82+ACA!C82+MCHIP!C81+SCHIP!C81</f>
        <v>2493825.11</v>
      </c>
      <c r="D82" s="71">
        <f>MAP!D82+ACA!D82+MCHIP!D81+SCHIP!D81</f>
        <v>3292895.4699999997</v>
      </c>
      <c r="E82" s="71">
        <f>MAP!E82+ACA!E82+MCHIP!E81+SCHIP!E81</f>
        <v>2370383.59</v>
      </c>
      <c r="F82" s="71">
        <f>MAP!F82+ACA!F82+MCHIP!F81+SCHIP!F81</f>
        <v>3161478.66</v>
      </c>
      <c r="G82" s="71">
        <f>MAP!G82+ACA!G82+MCHIP!G81+SCHIP!G81</f>
        <v>2434640.5499999998</v>
      </c>
      <c r="H82" s="71">
        <f>MAP!H82+ACA!H82+MCHIP!H81+SCHIP!H81</f>
        <v>2338274.58</v>
      </c>
      <c r="I82" s="71">
        <f>MAP!I82+ACA!I82+MCHIP!I81+SCHIP!I81</f>
        <v>3548965.58</v>
      </c>
      <c r="J82" s="71">
        <f>MAP!J82+ACA!J82+MCHIP!J81+SCHIP!J81</f>
        <v>3080716.9800000004</v>
      </c>
      <c r="K82" s="71">
        <f>MAP!K82+ACA!K82+MCHIP!K81+SCHIP!K81</f>
        <v>3016711.5199999996</v>
      </c>
      <c r="L82" s="71">
        <f>MAP!L82+ACA!L82+MCHIP!L81+SCHIP!L81</f>
        <v>0</v>
      </c>
      <c r="M82" s="71">
        <f>MAP!M82+ACA!M82+MCHIP!M81+SCHIP!M81</f>
        <v>0</v>
      </c>
      <c r="N82" s="71">
        <f>MAP!N82+ACA!N82+MCHIP!N81+SCHIP!N81</f>
        <v>0</v>
      </c>
      <c r="O82" s="71">
        <f t="shared" si="2"/>
        <v>25737892.039999999</v>
      </c>
      <c r="P82" s="81"/>
      <c r="Q82" s="81"/>
    </row>
    <row r="83" spans="1:292" s="109" customFormat="1" x14ac:dyDescent="0.3">
      <c r="A83" s="94" t="s">
        <v>132</v>
      </c>
      <c r="B83" s="96" t="s">
        <v>133</v>
      </c>
      <c r="C83" s="95">
        <f>MAP!C83+ACA!C83+MCHIP!C82+SCHIP!C82</f>
        <v>0</v>
      </c>
      <c r="D83" s="95">
        <f>MAP!D83+ACA!D83+MCHIP!D82+SCHIP!D82</f>
        <v>0</v>
      </c>
      <c r="E83" s="95">
        <f>MAP!E83+ACA!E83+MCHIP!E82+SCHIP!E82</f>
        <v>0</v>
      </c>
      <c r="F83" s="95">
        <f>MAP!F83+ACA!F83+MCHIP!F82+SCHIP!F82</f>
        <v>0</v>
      </c>
      <c r="G83" s="95">
        <f>MAP!G83+ACA!G83+MCHIP!G82+SCHIP!G82</f>
        <v>0</v>
      </c>
      <c r="H83" s="95">
        <f>MAP!H83+ACA!H83+MCHIP!H82+SCHIP!H82</f>
        <v>0</v>
      </c>
      <c r="I83" s="95">
        <f>MAP!I83+ACA!I83+MCHIP!I82+SCHIP!I82</f>
        <v>0</v>
      </c>
      <c r="J83" s="95">
        <f>MAP!J83+ACA!J83+MCHIP!J82+SCHIP!J82</f>
        <v>0</v>
      </c>
      <c r="K83" s="95">
        <f>MAP!K83+ACA!K83+MCHIP!K82+SCHIP!K82</f>
        <v>0</v>
      </c>
      <c r="L83" s="95">
        <f>MAP!L83+ACA!L83+MCHIP!L82+SCHIP!L82</f>
        <v>0</v>
      </c>
      <c r="M83" s="95">
        <f>MAP!M83+ACA!M83+MCHIP!M82+SCHIP!M82</f>
        <v>0</v>
      </c>
      <c r="N83" s="95">
        <f>MAP!N83+ACA!N83+MCHIP!N82+SCHIP!N82</f>
        <v>0</v>
      </c>
      <c r="O83" s="95">
        <f t="shared" si="2"/>
        <v>0</v>
      </c>
      <c r="P83" s="81"/>
      <c r="Q83" s="81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  <c r="IW83"/>
      <c r="IX83"/>
      <c r="IY83"/>
      <c r="IZ83"/>
      <c r="JA83"/>
      <c r="JB83"/>
      <c r="JC83"/>
      <c r="JD83"/>
      <c r="JE83"/>
      <c r="JF83"/>
      <c r="JG83"/>
      <c r="JH83"/>
      <c r="JI83"/>
      <c r="JJ83"/>
      <c r="JK83"/>
      <c r="JL83"/>
      <c r="JM83"/>
      <c r="JN83"/>
      <c r="JO83"/>
      <c r="JP83"/>
      <c r="JQ83"/>
      <c r="JR83"/>
      <c r="JS83"/>
      <c r="JT83"/>
      <c r="JU83"/>
      <c r="JV83"/>
      <c r="JW83"/>
      <c r="JX83"/>
      <c r="JY83"/>
      <c r="JZ83"/>
      <c r="KA83"/>
      <c r="KB83"/>
      <c r="KC83"/>
      <c r="KD83"/>
      <c r="KE83"/>
      <c r="KF83"/>
    </row>
    <row r="84" spans="1:292" s="109" customFormat="1" x14ac:dyDescent="0.3">
      <c r="A84" s="94" t="s">
        <v>730</v>
      </c>
      <c r="B84" s="96" t="s">
        <v>135</v>
      </c>
      <c r="C84" s="95">
        <f>MAP!C84+ACA!C84+MCHIP!C83+SCHIP!C83</f>
        <v>0</v>
      </c>
      <c r="D84" s="95">
        <f>MAP!D84+ACA!D84+MCHIP!D83+SCHIP!D83</f>
        <v>0</v>
      </c>
      <c r="E84" s="95">
        <f>MAP!E84+ACA!E84+MCHIP!E83+SCHIP!E83</f>
        <v>0</v>
      </c>
      <c r="F84" s="95">
        <f>MAP!F84+ACA!F84+MCHIP!F83+SCHIP!F83</f>
        <v>0</v>
      </c>
      <c r="G84" s="95">
        <f>MAP!G84+ACA!G84+MCHIP!G83+SCHIP!G83</f>
        <v>0</v>
      </c>
      <c r="H84" s="95">
        <f>MAP!H84+ACA!H84+MCHIP!H83+SCHIP!H83</f>
        <v>0</v>
      </c>
      <c r="I84" s="95">
        <f>MAP!I84+ACA!I84+MCHIP!I83+SCHIP!I83</f>
        <v>0</v>
      </c>
      <c r="J84" s="95">
        <f>MAP!J84+ACA!J84+MCHIP!J83+SCHIP!J83</f>
        <v>0</v>
      </c>
      <c r="K84" s="95">
        <f>MAP!K84+ACA!K84+MCHIP!K83+SCHIP!K83</f>
        <v>0</v>
      </c>
      <c r="L84" s="95">
        <f>MAP!L84+ACA!L84+MCHIP!L83+SCHIP!L83</f>
        <v>0</v>
      </c>
      <c r="M84" s="95">
        <f>MAP!M84+ACA!M84+MCHIP!M83+SCHIP!M83</f>
        <v>0</v>
      </c>
      <c r="N84" s="95">
        <f>MAP!N84+ACA!N84+MCHIP!N83+SCHIP!N83</f>
        <v>0</v>
      </c>
      <c r="O84" s="95">
        <f t="shared" si="2"/>
        <v>0</v>
      </c>
      <c r="P84" s="81"/>
      <c r="Q84" s="81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  <c r="IW84"/>
      <c r="IX84"/>
      <c r="IY84"/>
      <c r="IZ84"/>
      <c r="JA84"/>
      <c r="JB84"/>
      <c r="JC84"/>
      <c r="JD84"/>
      <c r="JE84"/>
      <c r="JF84"/>
      <c r="JG84"/>
      <c r="JH84"/>
      <c r="JI84"/>
      <c r="JJ84"/>
      <c r="JK84"/>
      <c r="JL84"/>
      <c r="JM84"/>
      <c r="JN84"/>
      <c r="JO84"/>
      <c r="JP84"/>
      <c r="JQ84"/>
      <c r="JR84"/>
      <c r="JS84"/>
      <c r="JT84"/>
      <c r="JU84"/>
      <c r="JV84"/>
      <c r="JW84"/>
      <c r="JX84"/>
      <c r="JY84"/>
      <c r="JZ84"/>
      <c r="KA84"/>
      <c r="KB84"/>
      <c r="KC84"/>
      <c r="KD84"/>
      <c r="KE84"/>
      <c r="KF84"/>
    </row>
    <row r="85" spans="1:292" x14ac:dyDescent="0.3">
      <c r="A85" s="72" t="s">
        <v>136</v>
      </c>
      <c r="B85" s="1" t="s">
        <v>137</v>
      </c>
      <c r="C85" s="71">
        <f>MAP!C85+ACA!C85+MCHIP!C84+SCHIP!C84</f>
        <v>466227.92</v>
      </c>
      <c r="D85" s="71">
        <f>MAP!D85+ACA!D85+MCHIP!D84+SCHIP!D84</f>
        <v>579569.10000000009</v>
      </c>
      <c r="E85" s="71">
        <f>MAP!E85+ACA!E85+MCHIP!E84+SCHIP!E84</f>
        <v>428014.69</v>
      </c>
      <c r="F85" s="71">
        <f>MAP!F85+ACA!F85+MCHIP!F84+SCHIP!F84</f>
        <v>647869.52</v>
      </c>
      <c r="G85" s="71">
        <f>MAP!G85+ACA!G85+MCHIP!G84+SCHIP!G84</f>
        <v>446603.73</v>
      </c>
      <c r="H85" s="71">
        <f>MAP!H85+ACA!H85+MCHIP!H84+SCHIP!H84</f>
        <v>411313.77999999997</v>
      </c>
      <c r="I85" s="71">
        <f>MAP!I85+ACA!I85+MCHIP!I84+SCHIP!I84</f>
        <v>763632.19</v>
      </c>
      <c r="J85" s="71">
        <f>MAP!J85+ACA!J85+MCHIP!J84+SCHIP!J84</f>
        <v>722482.5</v>
      </c>
      <c r="K85" s="71">
        <f>MAP!K85+ACA!K85+MCHIP!K84+SCHIP!K84</f>
        <v>604633.57999999996</v>
      </c>
      <c r="L85" s="71">
        <f>MAP!L85+ACA!L85+MCHIP!L84+SCHIP!L84</f>
        <v>0</v>
      </c>
      <c r="M85" s="71">
        <f>MAP!M85+ACA!M85+MCHIP!M84+SCHIP!M84</f>
        <v>0</v>
      </c>
      <c r="N85" s="71">
        <f>MAP!N85+ACA!N85+MCHIP!N84+SCHIP!N84</f>
        <v>0</v>
      </c>
      <c r="O85" s="71">
        <f t="shared" si="2"/>
        <v>5070347.01</v>
      </c>
      <c r="P85" s="81"/>
      <c r="Q85" s="81"/>
    </row>
    <row r="86" spans="1:292" x14ac:dyDescent="0.3">
      <c r="A86" s="208" t="s">
        <v>760</v>
      </c>
      <c r="B86" s="1" t="s">
        <v>761</v>
      </c>
      <c r="C86" s="71">
        <f>MAP!C86</f>
        <v>0</v>
      </c>
      <c r="D86" s="71">
        <f>MAP!D86</f>
        <v>0</v>
      </c>
      <c r="E86" s="71">
        <f>MAP!E86</f>
        <v>0</v>
      </c>
      <c r="F86" s="71">
        <f>MAP!F86</f>
        <v>0</v>
      </c>
      <c r="G86" s="71">
        <f>MAP!G86</f>
        <v>0</v>
      </c>
      <c r="H86" s="71">
        <f>MAP!H86</f>
        <v>0</v>
      </c>
      <c r="I86" s="71">
        <f>MAP!I86</f>
        <v>0</v>
      </c>
      <c r="J86" s="71">
        <f>MAP!J86</f>
        <v>0</v>
      </c>
      <c r="K86" s="71">
        <f>MAP!K86</f>
        <v>0</v>
      </c>
      <c r="L86" s="71">
        <f>MAP!L86</f>
        <v>0</v>
      </c>
      <c r="M86" s="71">
        <f>MAP!M86</f>
        <v>0</v>
      </c>
      <c r="N86" s="71">
        <f>MAP!N86</f>
        <v>0</v>
      </c>
      <c r="O86" s="71">
        <f t="shared" si="2"/>
        <v>0</v>
      </c>
      <c r="P86" s="81"/>
      <c r="Q86" s="81"/>
    </row>
    <row r="87" spans="1:292" x14ac:dyDescent="0.3">
      <c r="A87" s="72" t="s">
        <v>318</v>
      </c>
      <c r="B87" s="1" t="s">
        <v>317</v>
      </c>
      <c r="C87" s="71">
        <f>MAP!C87+ACA!C86+MCHIP!C85+SCHIP!C85</f>
        <v>241004.53</v>
      </c>
      <c r="D87" s="71">
        <f>MAP!D87+ACA!D86+MCHIP!D85+SCHIP!D85</f>
        <v>326496.23</v>
      </c>
      <c r="E87" s="71">
        <f>MAP!E87+ACA!E86+MCHIP!E85+SCHIP!E85</f>
        <v>329259.70999999996</v>
      </c>
      <c r="F87" s="71">
        <f>MAP!F87+ACA!F86+MCHIP!F85+SCHIP!F85</f>
        <v>405382.37999999995</v>
      </c>
      <c r="G87" s="71">
        <f>MAP!G87+ACA!G86+MCHIP!G85+SCHIP!G85</f>
        <v>242633.04</v>
      </c>
      <c r="H87" s="71">
        <f>MAP!H87+ACA!H86+MCHIP!H85+SCHIP!H85</f>
        <v>168011.68000000002</v>
      </c>
      <c r="I87" s="71">
        <f>MAP!I87+ACA!I86+MCHIP!I85+SCHIP!I85</f>
        <v>440859.07999999996</v>
      </c>
      <c r="J87" s="71">
        <f>MAP!J87+ACA!J86+MCHIP!J85+SCHIP!J85</f>
        <v>308953.21999999997</v>
      </c>
      <c r="K87" s="71">
        <f>MAP!K87+ACA!K86+MCHIP!K85+SCHIP!K85</f>
        <v>369712.43</v>
      </c>
      <c r="L87" s="71">
        <f>MAP!L87+ACA!L86+MCHIP!L85+SCHIP!L85</f>
        <v>0</v>
      </c>
      <c r="M87" s="71">
        <f>MAP!M87+ACA!M86+MCHIP!M85+SCHIP!M85</f>
        <v>0</v>
      </c>
      <c r="N87" s="71">
        <f>MAP!N87+ACA!N86+MCHIP!N85+SCHIP!N85</f>
        <v>0</v>
      </c>
      <c r="O87" s="71">
        <f t="shared" si="2"/>
        <v>2832312.3000000003</v>
      </c>
      <c r="P87" s="81"/>
      <c r="Q87" s="81"/>
    </row>
    <row r="88" spans="1:292" x14ac:dyDescent="0.3">
      <c r="A88" s="72" t="s">
        <v>316</v>
      </c>
      <c r="B88" s="1" t="s">
        <v>315</v>
      </c>
      <c r="C88" s="71">
        <f>MAP!C88+ACA!C87+MCHIP!C86+SCHIP!C86</f>
        <v>65234.869999999995</v>
      </c>
      <c r="D88" s="71">
        <f>MAP!D88+ACA!D87+MCHIP!D86+SCHIP!D86</f>
        <v>85108.2</v>
      </c>
      <c r="E88" s="71">
        <f>MAP!E88+ACA!E87+MCHIP!E86+SCHIP!E86</f>
        <v>63350.86</v>
      </c>
      <c r="F88" s="71">
        <f>MAP!F88+ACA!F87+MCHIP!F86+SCHIP!F86</f>
        <v>101633.37000000001</v>
      </c>
      <c r="G88" s="71">
        <f>MAP!G88+ACA!G87+MCHIP!G86+SCHIP!G86</f>
        <v>69380.95</v>
      </c>
      <c r="H88" s="71">
        <f>MAP!H88+ACA!H87+MCHIP!H86+SCHIP!H86</f>
        <v>84236.5</v>
      </c>
      <c r="I88" s="71">
        <f>MAP!I88+ACA!I87+MCHIP!I86+SCHIP!I86</f>
        <v>107886.86</v>
      </c>
      <c r="J88" s="71">
        <f>MAP!J88+ACA!J87+MCHIP!J86+SCHIP!J86</f>
        <v>77318.48</v>
      </c>
      <c r="K88" s="71">
        <f>MAP!K88+ACA!K87+MCHIP!K86+SCHIP!K86</f>
        <v>63416.959999999999</v>
      </c>
      <c r="L88" s="71">
        <f>MAP!L88+ACA!L87+MCHIP!L86+SCHIP!L86</f>
        <v>0</v>
      </c>
      <c r="M88" s="71">
        <f>MAP!M88+ACA!M87+MCHIP!M86+SCHIP!M86</f>
        <v>0</v>
      </c>
      <c r="N88" s="71">
        <f>MAP!N88+ACA!N87+MCHIP!N86+SCHIP!N86</f>
        <v>0</v>
      </c>
      <c r="O88" s="71">
        <f t="shared" si="2"/>
        <v>717567.04999999993</v>
      </c>
      <c r="P88" s="81"/>
      <c r="Q88" s="81"/>
    </row>
    <row r="89" spans="1:292" x14ac:dyDescent="0.3">
      <c r="A89" s="72" t="s">
        <v>138</v>
      </c>
      <c r="B89" s="1" t="s">
        <v>139</v>
      </c>
      <c r="C89" s="71">
        <f>MAP!C89+ACA!C88+MCHIP!C87+SCHIP!C87</f>
        <v>12401.51</v>
      </c>
      <c r="D89" s="71">
        <f>MAP!D89+ACA!D88+MCHIP!D87+SCHIP!D87</f>
        <v>13774.609999999999</v>
      </c>
      <c r="E89" s="71">
        <f>MAP!E89+ACA!E88+MCHIP!E87+SCHIP!E87</f>
        <v>5770.8</v>
      </c>
      <c r="F89" s="71">
        <f>MAP!F89+ACA!F88+MCHIP!F87+SCHIP!F87</f>
        <v>15373.750000000002</v>
      </c>
      <c r="G89" s="71">
        <f>MAP!G89+ACA!G88+MCHIP!G87+SCHIP!G87</f>
        <v>6253.75</v>
      </c>
      <c r="H89" s="71">
        <f>MAP!H89+ACA!H88+MCHIP!H87+SCHIP!H87</f>
        <v>33211.590000000004</v>
      </c>
      <c r="I89" s="71">
        <f>MAP!I89+ACA!I88+MCHIP!I87+SCHIP!I87</f>
        <v>29983.699999999997</v>
      </c>
      <c r="J89" s="71">
        <f>MAP!J89+ACA!J88+MCHIP!J87+SCHIP!J87</f>
        <v>32636.06</v>
      </c>
      <c r="K89" s="71">
        <f>MAP!K89+ACA!K88+MCHIP!K87+SCHIP!K87</f>
        <v>22238.329999999998</v>
      </c>
      <c r="L89" s="71">
        <f>MAP!L89+ACA!L88+MCHIP!L87+SCHIP!L87</f>
        <v>0</v>
      </c>
      <c r="M89" s="71">
        <f>MAP!M89+ACA!M88+MCHIP!M87+SCHIP!M87</f>
        <v>0</v>
      </c>
      <c r="N89" s="71">
        <f>MAP!N89+ACA!N88+MCHIP!N87+SCHIP!N87</f>
        <v>0</v>
      </c>
      <c r="O89" s="71">
        <f t="shared" si="2"/>
        <v>171644.1</v>
      </c>
      <c r="P89" s="81"/>
      <c r="Q89" s="81"/>
    </row>
    <row r="90" spans="1:292" x14ac:dyDescent="0.3">
      <c r="A90" s="72" t="s">
        <v>352</v>
      </c>
      <c r="B90" s="1" t="s">
        <v>351</v>
      </c>
      <c r="C90" s="71">
        <f>MAP!C90+ACA!C89+MCHIP!C88+SCHIP!C88</f>
        <v>3464.06</v>
      </c>
      <c r="D90" s="71">
        <f>MAP!D90+ACA!D89+MCHIP!D88+SCHIP!D88</f>
        <v>5872.05</v>
      </c>
      <c r="E90" s="71">
        <f>MAP!E90+ACA!E89+MCHIP!E88+SCHIP!E88</f>
        <v>3067.88</v>
      </c>
      <c r="F90" s="71">
        <f>MAP!F90+ACA!F89+MCHIP!F88+SCHIP!F88</f>
        <v>4390.21</v>
      </c>
      <c r="G90" s="71">
        <f>MAP!G90+ACA!G89+MCHIP!G88+SCHIP!G88</f>
        <v>12521.19</v>
      </c>
      <c r="H90" s="71">
        <f>MAP!H90+ACA!H89+MCHIP!H88+SCHIP!H88</f>
        <v>5399.04</v>
      </c>
      <c r="I90" s="71">
        <f>MAP!I90+ACA!I89+MCHIP!I88+SCHIP!I88</f>
        <v>6497.92</v>
      </c>
      <c r="J90" s="71">
        <f>MAP!J90+ACA!J89+MCHIP!J88+SCHIP!J88</f>
        <v>4382.3900000000003</v>
      </c>
      <c r="K90" s="71">
        <f>MAP!K90+ACA!K89+MCHIP!K88+SCHIP!K88</f>
        <v>12529.63</v>
      </c>
      <c r="L90" s="71">
        <f>MAP!L90+ACA!L89+MCHIP!L88+SCHIP!L88</f>
        <v>0</v>
      </c>
      <c r="M90" s="71">
        <f>MAP!M90+ACA!M89+MCHIP!M88+SCHIP!M88</f>
        <v>0</v>
      </c>
      <c r="N90" s="71">
        <f>MAP!N90+ACA!N89+MCHIP!N88+SCHIP!N88</f>
        <v>0</v>
      </c>
      <c r="O90" s="71">
        <f t="shared" si="2"/>
        <v>58124.369999999995</v>
      </c>
      <c r="P90" s="81"/>
      <c r="Q90" s="81"/>
    </row>
    <row r="91" spans="1:292" x14ac:dyDescent="0.3">
      <c r="A91" s="72" t="s">
        <v>330</v>
      </c>
      <c r="B91" s="1" t="s">
        <v>331</v>
      </c>
      <c r="C91" s="71">
        <f>MAP!C91+ACA!C90+MCHIP!C89+SCHIP!C89</f>
        <v>219.98</v>
      </c>
      <c r="D91" s="71">
        <f>MAP!D91+ACA!D90+MCHIP!D89+SCHIP!D89</f>
        <v>87.58</v>
      </c>
      <c r="E91" s="71">
        <f>MAP!E91+ACA!E90+MCHIP!E89+SCHIP!E89</f>
        <v>262.74</v>
      </c>
      <c r="F91" s="71">
        <f>MAP!F91+ACA!F90+MCHIP!F89+SCHIP!F89</f>
        <v>16.309999999999999</v>
      </c>
      <c r="G91" s="71">
        <f>MAP!G91+ACA!G90+MCHIP!G89+SCHIP!G89</f>
        <v>179.82</v>
      </c>
      <c r="H91" s="71">
        <f>MAP!H91+ACA!H90+MCHIP!H89+SCHIP!H89</f>
        <v>224.64</v>
      </c>
      <c r="I91" s="71">
        <f>MAP!I91+ACA!I90+MCHIP!I89+SCHIP!I89</f>
        <v>539.19000000000005</v>
      </c>
      <c r="J91" s="71">
        <f>MAP!J91+ACA!J90+MCHIP!J89+SCHIP!J89</f>
        <v>409.53</v>
      </c>
      <c r="K91" s="71">
        <f>MAP!K91+ACA!K90+MCHIP!K89+SCHIP!K89</f>
        <v>134.72999999999999</v>
      </c>
      <c r="L91" s="71">
        <f>MAP!L91+ACA!L90+MCHIP!L89+SCHIP!L89</f>
        <v>0</v>
      </c>
      <c r="M91" s="71">
        <f>MAP!M91+ACA!M90+MCHIP!M89+SCHIP!M89</f>
        <v>0</v>
      </c>
      <c r="N91" s="71">
        <f>MAP!N91+ACA!N90+MCHIP!N89+SCHIP!N89</f>
        <v>0</v>
      </c>
      <c r="O91" s="71">
        <f t="shared" si="2"/>
        <v>2074.5199999999995</v>
      </c>
      <c r="P91" s="81"/>
      <c r="Q91" s="81"/>
    </row>
    <row r="92" spans="1:292" x14ac:dyDescent="0.3">
      <c r="A92" s="72" t="s">
        <v>140</v>
      </c>
      <c r="B92" s="1" t="s">
        <v>141</v>
      </c>
      <c r="C92" s="71">
        <f>MAP!C92+ACA!C91+MCHIP!C90+SCHIP!C90</f>
        <v>68789.42</v>
      </c>
      <c r="D92" s="71">
        <f>MAP!D92+ACA!D91+MCHIP!D90+SCHIP!D90</f>
        <v>87565.64</v>
      </c>
      <c r="E92" s="71">
        <f>MAP!E92+ACA!E91+MCHIP!E90+SCHIP!E90</f>
        <v>48853.62</v>
      </c>
      <c r="F92" s="71">
        <f>MAP!F92+ACA!F91+MCHIP!F90+SCHIP!F90</f>
        <v>70554.069999999992</v>
      </c>
      <c r="G92" s="71">
        <f>MAP!G92+ACA!G91+MCHIP!G90+SCHIP!G90</f>
        <v>46969.58</v>
      </c>
      <c r="H92" s="71">
        <f>MAP!H92+ACA!H91+MCHIP!H90+SCHIP!H90</f>
        <v>46581.18</v>
      </c>
      <c r="I92" s="71">
        <f>MAP!I92+ACA!I91+MCHIP!I90+SCHIP!I90</f>
        <v>81977.06</v>
      </c>
      <c r="J92" s="71">
        <f>MAP!J92+ACA!J91+MCHIP!J90+SCHIP!J90</f>
        <v>78820.73000000001</v>
      </c>
      <c r="K92" s="71">
        <f>MAP!K92+ACA!K91+MCHIP!K90+SCHIP!K90</f>
        <v>85162.97</v>
      </c>
      <c r="L92" s="71">
        <f>MAP!L92+ACA!L91+MCHIP!L90+SCHIP!L90</f>
        <v>0</v>
      </c>
      <c r="M92" s="71">
        <f>MAP!M92+ACA!M91+MCHIP!M90+SCHIP!M90</f>
        <v>0</v>
      </c>
      <c r="N92" s="71">
        <f>MAP!N92+ACA!N91+MCHIP!N90+SCHIP!N90</f>
        <v>0</v>
      </c>
      <c r="O92" s="71">
        <f t="shared" si="2"/>
        <v>615274.27</v>
      </c>
      <c r="P92" s="81"/>
      <c r="Q92" s="81"/>
    </row>
    <row r="93" spans="1:292" x14ac:dyDescent="0.3">
      <c r="A93" s="72" t="s">
        <v>142</v>
      </c>
      <c r="B93" s="1" t="s">
        <v>143</v>
      </c>
      <c r="C93" s="71">
        <f>MAP!C93+ACA!C92+MCHIP!C91+SCHIP!C91</f>
        <v>19.04</v>
      </c>
      <c r="D93" s="71">
        <f>MAP!D93+ACA!D92+MCHIP!D91+SCHIP!D91</f>
        <v>27.76</v>
      </c>
      <c r="E93" s="71">
        <f>MAP!E93+ACA!E92+MCHIP!E91+SCHIP!E91</f>
        <v>0</v>
      </c>
      <c r="F93" s="71">
        <f>MAP!F93+ACA!F92+MCHIP!F91+SCHIP!F91</f>
        <v>0</v>
      </c>
      <c r="G93" s="71">
        <f>MAP!G93+ACA!G92+MCHIP!G91+SCHIP!G91</f>
        <v>138.38</v>
      </c>
      <c r="H93" s="71">
        <f>MAP!H93+ACA!H92+MCHIP!H91+SCHIP!H91</f>
        <v>159.07</v>
      </c>
      <c r="I93" s="71">
        <f>MAP!I93+ACA!I92+MCHIP!I91+SCHIP!I91</f>
        <v>19.47</v>
      </c>
      <c r="J93" s="71">
        <f>MAP!J93+ACA!J92+MCHIP!J91+SCHIP!J91</f>
        <v>0</v>
      </c>
      <c r="K93" s="71">
        <f>MAP!K93+ACA!K92+MCHIP!K91+SCHIP!K91</f>
        <v>0</v>
      </c>
      <c r="L93" s="71">
        <f>MAP!L93+ACA!L92+MCHIP!L91+SCHIP!L91</f>
        <v>0</v>
      </c>
      <c r="M93" s="71">
        <f>MAP!M93+ACA!M92+MCHIP!M91+SCHIP!M91</f>
        <v>0</v>
      </c>
      <c r="N93" s="71">
        <f>MAP!N93+ACA!N92+MCHIP!N91+SCHIP!N91</f>
        <v>0</v>
      </c>
      <c r="O93" s="71">
        <f t="shared" si="2"/>
        <v>363.72</v>
      </c>
      <c r="P93" s="81"/>
      <c r="Q93" s="81"/>
    </row>
    <row r="94" spans="1:292" x14ac:dyDescent="0.3">
      <c r="A94" s="72" t="s">
        <v>785</v>
      </c>
      <c r="B94" s="1" t="s">
        <v>784</v>
      </c>
      <c r="C94" s="71">
        <f>MAP!C94+ACA!C93+MCHIP!C92+SCHIP!C92</f>
        <v>4737703.8400000008</v>
      </c>
      <c r="D94" s="71">
        <f>MAP!D94+ACA!D93+MCHIP!D92+SCHIP!D92</f>
        <v>4453199.04</v>
      </c>
      <c r="E94" s="71">
        <f>MAP!E94+ACA!E93+MCHIP!E92+SCHIP!E92</f>
        <v>4663858.71</v>
      </c>
      <c r="F94" s="71">
        <f>MAP!F94+ACA!F93+MCHIP!F92+SCHIP!F92</f>
        <v>4929713.5</v>
      </c>
      <c r="G94" s="71">
        <f>MAP!G94+ACA!G93+MCHIP!G92+SCHIP!G92</f>
        <v>4777811.22</v>
      </c>
      <c r="H94" s="71">
        <f>MAP!H94+ACA!H93+MCHIP!H92+SCHIP!H92</f>
        <v>5361915.1400000006</v>
      </c>
      <c r="I94" s="71">
        <f>MAP!I94+ACA!I93+MCHIP!I92+SCHIP!I92</f>
        <v>5520350.1699999999</v>
      </c>
      <c r="J94" s="71">
        <f>MAP!J94+ACA!J93+MCHIP!J92+SCHIP!J92</f>
        <v>8466412.7599999998</v>
      </c>
      <c r="K94" s="71">
        <f>MAP!K94+ACA!K93+MCHIP!K92+SCHIP!K92</f>
        <v>6126159.4699999997</v>
      </c>
      <c r="L94" s="71">
        <f>MAP!L94+ACA!L93+MCHIP!L92+SCHIP!L92</f>
        <v>0</v>
      </c>
      <c r="M94" s="71">
        <f>MAP!M94+ACA!M93+MCHIP!M92+SCHIP!M92</f>
        <v>0</v>
      </c>
      <c r="N94" s="71">
        <f>MAP!N94+ACA!N93+MCHIP!N92+SCHIP!N92</f>
        <v>0</v>
      </c>
      <c r="O94" s="71">
        <f t="shared" si="2"/>
        <v>49037123.849999994</v>
      </c>
      <c r="P94" s="81"/>
      <c r="Q94" s="81"/>
    </row>
    <row r="95" spans="1:292" x14ac:dyDescent="0.3">
      <c r="A95" s="72" t="s">
        <v>144</v>
      </c>
      <c r="B95" s="1" t="s">
        <v>145</v>
      </c>
      <c r="C95" s="71">
        <f>MAP!C95+ACA!C94+MCHIP!C93+SCHIP!C93</f>
        <v>254949.84</v>
      </c>
      <c r="D95" s="71">
        <f>MAP!D95+ACA!D94+MCHIP!D93+SCHIP!D93</f>
        <v>433710.44</v>
      </c>
      <c r="E95" s="71">
        <f>MAP!E95+ACA!E94+MCHIP!E93+SCHIP!E93</f>
        <v>285521.36</v>
      </c>
      <c r="F95" s="71">
        <f>MAP!F95+ACA!F94+MCHIP!F93+SCHIP!F93</f>
        <v>300371.31</v>
      </c>
      <c r="G95" s="71">
        <f>MAP!G95+ACA!G94+MCHIP!G93+SCHIP!G93</f>
        <v>207242.83</v>
      </c>
      <c r="H95" s="71">
        <f>MAP!H95+ACA!H94+MCHIP!H93+SCHIP!H93</f>
        <v>264184.66000000003</v>
      </c>
      <c r="I95" s="71">
        <f>MAP!I95+ACA!I94+MCHIP!I93+SCHIP!I93</f>
        <v>667189.66999999993</v>
      </c>
      <c r="J95" s="71">
        <f>MAP!J95+ACA!J94+MCHIP!J93+SCHIP!J93</f>
        <v>175559.6</v>
      </c>
      <c r="K95" s="71">
        <f>MAP!K95+ACA!K94+MCHIP!K93+SCHIP!K93</f>
        <v>375461.27</v>
      </c>
      <c r="L95" s="71">
        <f>MAP!L95+ACA!L94+MCHIP!L93+SCHIP!L93</f>
        <v>0</v>
      </c>
      <c r="M95" s="71">
        <f>MAP!M95+ACA!M94+MCHIP!M93+SCHIP!M93</f>
        <v>0</v>
      </c>
      <c r="N95" s="71">
        <f>MAP!N95+ACA!N94+MCHIP!N93+SCHIP!N93</f>
        <v>0</v>
      </c>
      <c r="O95" s="71">
        <f t="shared" si="2"/>
        <v>2964190.98</v>
      </c>
      <c r="P95" s="81"/>
      <c r="Q95" s="81"/>
    </row>
    <row r="96" spans="1:292" x14ac:dyDescent="0.3">
      <c r="A96" s="72" t="s">
        <v>146</v>
      </c>
      <c r="B96" s="1" t="s">
        <v>147</v>
      </c>
      <c r="C96" s="71">
        <f>MAP!C96+ACA!C95+MCHIP!C94+SCHIP!C94</f>
        <v>216913.74</v>
      </c>
      <c r="D96" s="71">
        <f>MAP!D96+ACA!D95+MCHIP!D94+SCHIP!D94</f>
        <v>21847.759999999998</v>
      </c>
      <c r="E96" s="71">
        <f>MAP!E96+ACA!E95+MCHIP!E94+SCHIP!E94</f>
        <v>159117.95000000001</v>
      </c>
      <c r="F96" s="71">
        <f>MAP!F96+ACA!F95+MCHIP!F94+SCHIP!F94</f>
        <v>166135.44</v>
      </c>
      <c r="G96" s="71">
        <f>MAP!G96+ACA!G95+MCHIP!G94+SCHIP!G94</f>
        <v>106710.64000000001</v>
      </c>
      <c r="H96" s="71">
        <f>MAP!H96+ACA!H95+MCHIP!H94+SCHIP!H94</f>
        <v>22445.83</v>
      </c>
      <c r="I96" s="71">
        <f>MAP!I96+ACA!I95+MCHIP!I94+SCHIP!I94</f>
        <v>30141.31</v>
      </c>
      <c r="J96" s="71">
        <f>MAP!J96+ACA!J95+MCHIP!J94+SCHIP!J94</f>
        <v>28872.5</v>
      </c>
      <c r="K96" s="71">
        <f>MAP!K96+ACA!K95+MCHIP!K94+SCHIP!K94</f>
        <v>204342.16</v>
      </c>
      <c r="L96" s="71">
        <f>MAP!L96+ACA!L95+MCHIP!L94+SCHIP!L94</f>
        <v>0</v>
      </c>
      <c r="M96" s="71">
        <f>MAP!M96+ACA!M95+MCHIP!M94+SCHIP!M94</f>
        <v>0</v>
      </c>
      <c r="N96" s="71">
        <f>MAP!N96+ACA!N95+MCHIP!N94+SCHIP!N94</f>
        <v>0</v>
      </c>
      <c r="O96" s="71">
        <f t="shared" si="2"/>
        <v>956527.33000000007</v>
      </c>
      <c r="P96" s="81"/>
      <c r="Q96" s="81"/>
    </row>
    <row r="97" spans="1:17" x14ac:dyDescent="0.3">
      <c r="A97" s="72" t="s">
        <v>148</v>
      </c>
      <c r="B97" s="1" t="s">
        <v>149</v>
      </c>
      <c r="C97" s="71">
        <f>MAP!C97+ACA!C96+MCHIP!C95+SCHIP!C95</f>
        <v>78001.670000000013</v>
      </c>
      <c r="D97" s="71">
        <f>MAP!D97+ACA!D96+MCHIP!D95+SCHIP!D95</f>
        <v>98153.040000000008</v>
      </c>
      <c r="E97" s="71">
        <f>MAP!E97+ACA!E96+MCHIP!E95+SCHIP!E95</f>
        <v>72601.400000000009</v>
      </c>
      <c r="F97" s="71">
        <f>MAP!F97+ACA!F96+MCHIP!F95+SCHIP!F95</f>
        <v>100965.37000000001</v>
      </c>
      <c r="G97" s="71">
        <f>MAP!G97+ACA!G96+MCHIP!G95+SCHIP!G95</f>
        <v>80678.52</v>
      </c>
      <c r="H97" s="71">
        <f>MAP!H97+ACA!H96+MCHIP!H95+SCHIP!H95</f>
        <v>65754.94</v>
      </c>
      <c r="I97" s="71">
        <f>MAP!I97+ACA!I96+MCHIP!I95+SCHIP!I95</f>
        <v>119858.90000000001</v>
      </c>
      <c r="J97" s="71">
        <f>MAP!J97+ACA!J96+MCHIP!J95+SCHIP!J95</f>
        <v>110855.23999999999</v>
      </c>
      <c r="K97" s="71">
        <f>MAP!K97+ACA!K96+MCHIP!K95+SCHIP!K95</f>
        <v>97888.42</v>
      </c>
      <c r="L97" s="71">
        <f>MAP!L97+ACA!L96+MCHIP!L95+SCHIP!L95</f>
        <v>0</v>
      </c>
      <c r="M97" s="71">
        <f>MAP!M97+ACA!M96+MCHIP!M95+SCHIP!M95</f>
        <v>0</v>
      </c>
      <c r="N97" s="71">
        <f>MAP!N97+ACA!N96+MCHIP!N95+SCHIP!N95</f>
        <v>0</v>
      </c>
      <c r="O97" s="71">
        <f t="shared" si="2"/>
        <v>824757.50000000012</v>
      </c>
      <c r="P97" s="81"/>
      <c r="Q97" s="81"/>
    </row>
    <row r="98" spans="1:17" x14ac:dyDescent="0.3">
      <c r="A98" s="72" t="s">
        <v>150</v>
      </c>
      <c r="B98" s="1" t="s">
        <v>151</v>
      </c>
      <c r="C98" s="71">
        <f>MAP!C98+ACA!C97+MCHIP!C96+SCHIP!C96</f>
        <v>0</v>
      </c>
      <c r="D98" s="71">
        <f>MAP!D98+ACA!D97+MCHIP!D96+SCHIP!D96</f>
        <v>0</v>
      </c>
      <c r="E98" s="71">
        <f>MAP!E98+ACA!E97+MCHIP!E96+SCHIP!E96</f>
        <v>0</v>
      </c>
      <c r="F98" s="71">
        <f>MAP!F98+ACA!F97+MCHIP!F96+SCHIP!F96</f>
        <v>0</v>
      </c>
      <c r="G98" s="71">
        <f>MAP!G98+ACA!G97+MCHIP!G96+SCHIP!G96</f>
        <v>0</v>
      </c>
      <c r="H98" s="71">
        <f>MAP!H98+ACA!H97+MCHIP!H96+SCHIP!H96</f>
        <v>0</v>
      </c>
      <c r="I98" s="71">
        <f>MAP!I98+ACA!I97+MCHIP!I96+SCHIP!I96</f>
        <v>0</v>
      </c>
      <c r="J98" s="71">
        <f>MAP!J98+ACA!J97+MCHIP!J96+SCHIP!J96</f>
        <v>0</v>
      </c>
      <c r="K98" s="71">
        <f>MAP!K98+ACA!K97+MCHIP!K96+SCHIP!K96</f>
        <v>0</v>
      </c>
      <c r="L98" s="71">
        <f>MAP!L98+ACA!L97+MCHIP!L96+SCHIP!L96</f>
        <v>0</v>
      </c>
      <c r="M98" s="71">
        <f>MAP!M98+ACA!M97+MCHIP!M96+SCHIP!M96</f>
        <v>0</v>
      </c>
      <c r="N98" s="71">
        <f>MAP!N98+ACA!N97+MCHIP!N96+SCHIP!N96</f>
        <v>0</v>
      </c>
      <c r="O98" s="71">
        <f t="shared" si="2"/>
        <v>0</v>
      </c>
      <c r="P98" s="81"/>
      <c r="Q98" s="81"/>
    </row>
    <row r="99" spans="1:17" x14ac:dyDescent="0.3">
      <c r="A99" s="72" t="s">
        <v>152</v>
      </c>
      <c r="B99" s="1" t="s">
        <v>153</v>
      </c>
      <c r="C99" s="71">
        <f>MAP!C99+ACA!C98+MCHIP!C97+SCHIP!C97</f>
        <v>0</v>
      </c>
      <c r="D99" s="71">
        <f>MAP!D99+ACA!D98+MCHIP!D97+SCHIP!D97</f>
        <v>0</v>
      </c>
      <c r="E99" s="71">
        <f>MAP!E99+ACA!E98+MCHIP!E97+SCHIP!E97</f>
        <v>0</v>
      </c>
      <c r="F99" s="71">
        <f>MAP!F99+ACA!F98+MCHIP!F97+SCHIP!F97</f>
        <v>0</v>
      </c>
      <c r="G99" s="71">
        <f>MAP!G99+ACA!G98+MCHIP!G97+SCHIP!G97</f>
        <v>0</v>
      </c>
      <c r="H99" s="71">
        <f>MAP!H99+ACA!H98+MCHIP!H97+SCHIP!H97</f>
        <v>0</v>
      </c>
      <c r="I99" s="71">
        <f>MAP!I99+ACA!I98+MCHIP!I97+SCHIP!I97</f>
        <v>0</v>
      </c>
      <c r="J99" s="71">
        <f>MAP!J99+ACA!J98+MCHIP!J97+SCHIP!J97</f>
        <v>0</v>
      </c>
      <c r="K99" s="71">
        <f>MAP!K99+ACA!K98+MCHIP!K97+SCHIP!K97</f>
        <v>0</v>
      </c>
      <c r="L99" s="71">
        <f>MAP!L99+ACA!L98+MCHIP!L97+SCHIP!L97</f>
        <v>0</v>
      </c>
      <c r="M99" s="71">
        <f>MAP!M99+ACA!M98+MCHIP!M97+SCHIP!M97</f>
        <v>0</v>
      </c>
      <c r="N99" s="71">
        <f>MAP!N99+ACA!N98+MCHIP!N97+SCHIP!N97</f>
        <v>0</v>
      </c>
      <c r="O99" s="71">
        <f t="shared" si="2"/>
        <v>0</v>
      </c>
      <c r="P99" s="81"/>
      <c r="Q99" s="81"/>
    </row>
    <row r="100" spans="1:17" x14ac:dyDescent="0.3">
      <c r="A100" s="72" t="s">
        <v>154</v>
      </c>
      <c r="B100" s="1" t="s">
        <v>155</v>
      </c>
      <c r="C100" s="71">
        <f>MAP!C100+ACA!C99+MCHIP!C98+SCHIP!C98</f>
        <v>1037407463.83</v>
      </c>
      <c r="D100" s="71">
        <f>MAP!D100+ACA!D99+MCHIP!D98+SCHIP!D98</f>
        <v>1720390428.9200001</v>
      </c>
      <c r="E100" s="71">
        <f>MAP!E100+ACA!E99+MCHIP!E98+SCHIP!E98</f>
        <v>1054814010.0300001</v>
      </c>
      <c r="F100" s="71">
        <f>MAP!F100+ACA!F99+MCHIP!F98+SCHIP!F98</f>
        <v>1207273665.1600001</v>
      </c>
      <c r="G100" s="71">
        <f>MAP!G100+ACA!G99+MCHIP!G98+SCHIP!G98</f>
        <v>1933065273.4400003</v>
      </c>
      <c r="H100" s="71">
        <f>MAP!H100+ACA!H99+MCHIP!H98+SCHIP!H98</f>
        <v>1025557630.6400001</v>
      </c>
      <c r="I100" s="71">
        <f>MAP!I100+ACA!I99+MCHIP!I98+SCHIP!I98</f>
        <v>1078046146.46</v>
      </c>
      <c r="J100" s="71">
        <f>MAP!J100+ACA!J99+MCHIP!J98+SCHIP!J98</f>
        <v>1594917151.29</v>
      </c>
      <c r="K100" s="71">
        <f>MAP!K100+ACA!K99+MCHIP!K98+SCHIP!K98</f>
        <v>1512327547.6999998</v>
      </c>
      <c r="L100" s="71">
        <f>MAP!L100+ACA!L99+MCHIP!L98+SCHIP!L98</f>
        <v>0</v>
      </c>
      <c r="M100" s="71">
        <f>MAP!M100+ACA!M99+MCHIP!M98+SCHIP!M98</f>
        <v>0</v>
      </c>
      <c r="N100" s="71">
        <f>MAP!N100+ACA!N99+MCHIP!N98+SCHIP!N98</f>
        <v>0</v>
      </c>
      <c r="O100" s="71">
        <f t="shared" si="2"/>
        <v>12163799317.470001</v>
      </c>
      <c r="P100" s="81"/>
      <c r="Q100" s="81"/>
    </row>
    <row r="101" spans="1:17" x14ac:dyDescent="0.3">
      <c r="A101" s="72" t="s">
        <v>156</v>
      </c>
      <c r="B101" s="1" t="s">
        <v>157</v>
      </c>
      <c r="C101" s="71"/>
      <c r="D101" s="71"/>
      <c r="E101" s="71"/>
      <c r="F101" s="71"/>
      <c r="G101" s="71">
        <v>0</v>
      </c>
      <c r="H101" s="71">
        <v>0</v>
      </c>
      <c r="I101" s="71">
        <v>0</v>
      </c>
      <c r="J101" s="71"/>
      <c r="K101" s="71"/>
      <c r="L101" s="71"/>
      <c r="M101" s="71"/>
      <c r="N101" s="71"/>
      <c r="O101" s="71">
        <f t="shared" si="2"/>
        <v>0</v>
      </c>
      <c r="P101" s="81"/>
      <c r="Q101" s="81"/>
    </row>
    <row r="102" spans="1:17" x14ac:dyDescent="0.3">
      <c r="A102" s="72" t="s">
        <v>158</v>
      </c>
      <c r="B102" s="83"/>
      <c r="C102" s="71"/>
      <c r="D102" s="71"/>
      <c r="E102" s="71"/>
      <c r="F102" s="71"/>
      <c r="G102" s="71">
        <v>0</v>
      </c>
      <c r="H102" s="71">
        <v>0</v>
      </c>
      <c r="I102" s="71">
        <v>0</v>
      </c>
      <c r="J102" s="71"/>
      <c r="K102" s="71"/>
      <c r="L102" s="71"/>
      <c r="M102" s="71"/>
      <c r="N102" s="71"/>
      <c r="O102" s="71">
        <f t="shared" si="2"/>
        <v>0</v>
      </c>
      <c r="P102" s="81"/>
      <c r="Q102" s="81"/>
    </row>
    <row r="103" spans="1:17" x14ac:dyDescent="0.3">
      <c r="A103" s="72" t="s">
        <v>159</v>
      </c>
      <c r="B103" s="83"/>
      <c r="C103" s="71">
        <f>+MAP!C105+ACA!C102+MCHIP!C99+SCHIP!C101</f>
        <v>450854.8</v>
      </c>
      <c r="D103" s="71">
        <f>+MAP!D105+ACA!D102+MCHIP!D99+SCHIP!D101</f>
        <v>487559.3</v>
      </c>
      <c r="E103" s="71">
        <f>+MAP!E105+ACA!E102+MCHIP!E99+SCHIP!E101</f>
        <v>479511.2</v>
      </c>
      <c r="F103" s="71">
        <f>+MAP!F105+ACA!F102+MCHIP!F99+SCHIP!F101</f>
        <v>431994.2</v>
      </c>
      <c r="G103" s="71">
        <f>+MAP!G105+ACA!G102+MCHIP!G99+SCHIP!G101</f>
        <v>495707.2</v>
      </c>
      <c r="H103" s="71">
        <f>+MAP!H105+ACA!H102+MCHIP!H99+SCHIP!H101</f>
        <v>492075.7</v>
      </c>
      <c r="I103" s="71">
        <f>+MAP!I105+ACA!I102+MCHIP!I99+SCHIP!I101</f>
        <v>487529.9</v>
      </c>
      <c r="J103" s="71">
        <f>+MAP!J105+ACA!J102+MCHIP!J99+SCHIP!J101</f>
        <v>500386.5</v>
      </c>
      <c r="K103" s="71">
        <f>+MAP!K105+ACA!K102+MCHIP!K99+SCHIP!K101</f>
        <v>551544.80000000005</v>
      </c>
      <c r="L103" s="71">
        <f>+MAP!L105+ACA!L102+MCHIP!L99+SCHIP!L101</f>
        <v>0</v>
      </c>
      <c r="M103" s="71">
        <f>+MAP!M105+ACA!M102+MCHIP!M99+SCHIP!M101</f>
        <v>0</v>
      </c>
      <c r="N103" s="71">
        <f>+MAP!N105+ACA!N102+MCHIP!N99+SCHIP!N101</f>
        <v>0</v>
      </c>
      <c r="O103" s="71">
        <f t="shared" si="2"/>
        <v>4377163.6000000006</v>
      </c>
      <c r="P103" s="81"/>
      <c r="Q103" s="81"/>
    </row>
    <row r="104" spans="1:17" x14ac:dyDescent="0.3">
      <c r="A104" s="72" t="s">
        <v>322</v>
      </c>
      <c r="B104" s="83"/>
      <c r="C104" s="71">
        <f>+MAP!C106+ACA!C103+MCHIP!C100+SCHIP!C102</f>
        <v>133894.51</v>
      </c>
      <c r="D104" s="71">
        <f>+MAP!D106+ACA!D103+MCHIP!D100+SCHIP!D102</f>
        <v>224563.07</v>
      </c>
      <c r="E104" s="71">
        <f>+MAP!E106+ACA!E103+MCHIP!E100+SCHIP!E102</f>
        <v>108432.31</v>
      </c>
      <c r="F104" s="71">
        <f>+MAP!F106+ACA!F103+MCHIP!F100+SCHIP!F102</f>
        <v>194414.96</v>
      </c>
      <c r="G104" s="71">
        <f>+MAP!G106+ACA!G103+MCHIP!G100+SCHIP!G102</f>
        <v>190015.59</v>
      </c>
      <c r="H104" s="71">
        <f>+MAP!H106+ACA!H103+MCHIP!H100+SCHIP!H102</f>
        <v>91871.77</v>
      </c>
      <c r="I104" s="71">
        <f>+MAP!I106+ACA!I103+MCHIP!I100+SCHIP!I102</f>
        <v>187089.43</v>
      </c>
      <c r="J104" s="71">
        <f>+MAP!J106+ACA!J103+MCHIP!J100+SCHIP!J102</f>
        <v>135874.64000000001</v>
      </c>
      <c r="K104" s="71">
        <f>+MAP!K106+ACA!K103+MCHIP!K100+SCHIP!K102</f>
        <v>152406.25</v>
      </c>
      <c r="L104" s="71">
        <f>+MAP!L106+ACA!L103+MCHIP!L100+SCHIP!L102</f>
        <v>0</v>
      </c>
      <c r="M104" s="71">
        <f>+MAP!M106+ACA!M103+MCHIP!M100+SCHIP!M102</f>
        <v>0</v>
      </c>
      <c r="N104" s="71">
        <f>+MAP!N106+ACA!N103+MCHIP!N100+SCHIP!N102</f>
        <v>0</v>
      </c>
      <c r="O104" s="71">
        <f t="shared" si="2"/>
        <v>1418562.5299999998</v>
      </c>
      <c r="P104" s="81"/>
      <c r="Q104" s="81"/>
    </row>
    <row r="105" spans="1:17" x14ac:dyDescent="0.3">
      <c r="A105" s="72" t="s">
        <v>160</v>
      </c>
      <c r="B105" s="83"/>
      <c r="C105" s="71">
        <f>+MAP!C107+ACA!C104+MCHIP!C101+SCHIP!C103</f>
        <v>11692897.23</v>
      </c>
      <c r="D105" s="71">
        <f>+MAP!D107+ACA!D104+MCHIP!D101+SCHIP!D103</f>
        <v>11757835.25</v>
      </c>
      <c r="E105" s="71">
        <f>+MAP!E107+ACA!E104+MCHIP!E101+SCHIP!E103</f>
        <v>11765199.699999999</v>
      </c>
      <c r="F105" s="71">
        <f>+MAP!F107+ACA!F104+MCHIP!F101+SCHIP!F103</f>
        <v>11839323.16</v>
      </c>
      <c r="G105" s="71">
        <f>+MAP!G107+ACA!G104+MCHIP!G101+SCHIP!G103</f>
        <v>12006530.960000001</v>
      </c>
      <c r="H105" s="71">
        <f>+MAP!H107+ACA!H104+MCHIP!H101+SCHIP!H103</f>
        <v>11896631.16</v>
      </c>
      <c r="I105" s="71">
        <f>+MAP!I107+ACA!I104+MCHIP!I101+SCHIP!I103</f>
        <v>11852407.6</v>
      </c>
      <c r="J105" s="71">
        <f>+MAP!J107+ACA!J104+MCHIP!J101+SCHIP!J103</f>
        <v>12359267.199999999</v>
      </c>
      <c r="K105" s="71">
        <f>+MAP!K107+ACA!K104+MCHIP!K101+SCHIP!K103</f>
        <v>12388319.880000001</v>
      </c>
      <c r="L105" s="71">
        <f>+MAP!L107+ACA!L104+MCHIP!L101+SCHIP!L103</f>
        <v>0</v>
      </c>
      <c r="M105" s="71">
        <f>+MAP!M107+ACA!M104+MCHIP!M101+SCHIP!M103</f>
        <v>0</v>
      </c>
      <c r="N105" s="71">
        <f>+MAP!N107+ACA!N104+MCHIP!N101+SCHIP!N103</f>
        <v>0</v>
      </c>
      <c r="O105" s="71">
        <f t="shared" si="2"/>
        <v>107558412.14</v>
      </c>
      <c r="P105" s="81"/>
      <c r="Q105" s="81"/>
    </row>
    <row r="106" spans="1:17" x14ac:dyDescent="0.3">
      <c r="A106" s="72" t="s">
        <v>161</v>
      </c>
      <c r="B106" s="83"/>
      <c r="C106" s="71">
        <f>+MAP!C108+ACA!C105+MCHIP!C102+SCHIP!C104</f>
        <v>28284714.300000001</v>
      </c>
      <c r="D106" s="71">
        <f>+MAP!D108+ACA!D105+MCHIP!D102+SCHIP!D104</f>
        <v>28238601.800000001</v>
      </c>
      <c r="E106" s="71">
        <f>+MAP!E108+ACA!E105+MCHIP!E102+SCHIP!E104</f>
        <v>28269386.100000001</v>
      </c>
      <c r="F106" s="71">
        <f>+MAP!F108+ACA!F105+MCHIP!F102+SCHIP!F104</f>
        <v>28319720.399999999</v>
      </c>
      <c r="G106" s="71">
        <f>+MAP!G108+ACA!G105+MCHIP!G102+SCHIP!G104</f>
        <v>28261359.800000001</v>
      </c>
      <c r="H106" s="71">
        <f>+MAP!H108+ACA!H105+MCHIP!H102+SCHIP!H104</f>
        <v>31487058.600000001</v>
      </c>
      <c r="I106" s="71">
        <f>+MAP!I108+ACA!I105+MCHIP!I102+SCHIP!I104</f>
        <v>31021802.300000001</v>
      </c>
      <c r="J106" s="71">
        <f>+MAP!J108+ACA!J105+MCHIP!J102+SCHIP!J104</f>
        <v>31244716.300000001</v>
      </c>
      <c r="K106" s="71">
        <f>+MAP!K108+ACA!K105+MCHIP!K102+SCHIP!K104</f>
        <v>31061066.699999999</v>
      </c>
      <c r="L106" s="71">
        <f>+MAP!L108+ACA!L105+MCHIP!L102+SCHIP!L104</f>
        <v>0</v>
      </c>
      <c r="M106" s="71">
        <f>+MAP!M108+ACA!M105+MCHIP!M102+SCHIP!M104</f>
        <v>0</v>
      </c>
      <c r="N106" s="71">
        <f>+MAP!N108+ACA!N105+MCHIP!N102+SCHIP!N104</f>
        <v>0</v>
      </c>
      <c r="O106" s="71">
        <f t="shared" si="2"/>
        <v>266188426.30000001</v>
      </c>
      <c r="P106" s="81"/>
      <c r="Q106" s="81"/>
    </row>
    <row r="107" spans="1:17" x14ac:dyDescent="0.3">
      <c r="A107" s="72" t="s">
        <v>162</v>
      </c>
      <c r="B107" s="83"/>
      <c r="C107" s="71">
        <f>+MAP!C109+ACA!C106+MCHIP!C103+SCHIP!C105</f>
        <v>2406835.2999999998</v>
      </c>
      <c r="D107" s="71">
        <f>+MAP!D109+ACA!D106+MCHIP!D103+SCHIP!D105</f>
        <v>2387240</v>
      </c>
      <c r="E107" s="71">
        <f>+MAP!E109+ACA!E106+MCHIP!E103+SCHIP!E105</f>
        <v>2372265.7000000002</v>
      </c>
      <c r="F107" s="71">
        <f>+MAP!F109+ACA!F106+MCHIP!F103+SCHIP!F105</f>
        <v>2412481.2999999998</v>
      </c>
      <c r="G107" s="71">
        <f>+MAP!G109+ACA!G106+MCHIP!G103+SCHIP!G105</f>
        <v>2432903.4</v>
      </c>
      <c r="H107" s="71">
        <f>+MAP!H109+ACA!H106+MCHIP!H103+SCHIP!H105</f>
        <v>2673121.7999999998</v>
      </c>
      <c r="I107" s="71">
        <f>+MAP!I109+ACA!I106+MCHIP!I103+SCHIP!I105</f>
        <v>2661409.1</v>
      </c>
      <c r="J107" s="71">
        <f>+MAP!J109+ACA!J106+MCHIP!J103+SCHIP!J105</f>
        <v>2694727.8</v>
      </c>
      <c r="K107" s="71">
        <f>+MAP!K109+ACA!K106+MCHIP!K103+SCHIP!K105</f>
        <v>2742407.3</v>
      </c>
      <c r="L107" s="71">
        <f>+MAP!L109+ACA!L106+MCHIP!L103+SCHIP!L105</f>
        <v>0</v>
      </c>
      <c r="M107" s="71">
        <f>+MAP!M109+ACA!M106+MCHIP!M103+SCHIP!M105</f>
        <v>0</v>
      </c>
      <c r="N107" s="71">
        <f>+MAP!N109+ACA!N106+MCHIP!N103+SCHIP!N105</f>
        <v>0</v>
      </c>
      <c r="O107" s="71">
        <f t="shared" si="2"/>
        <v>22783391.700000003</v>
      </c>
      <c r="P107" s="81"/>
      <c r="Q107" s="81"/>
    </row>
    <row r="108" spans="1:17" x14ac:dyDescent="0.3">
      <c r="A108" s="72" t="s">
        <v>355</v>
      </c>
      <c r="B108" s="83"/>
      <c r="C108" s="71">
        <f>+MAP!C110+ACA!C107+MCHIP!C104+SCHIP!C106</f>
        <v>305211.26</v>
      </c>
      <c r="D108" s="71">
        <f>+MAP!D110+ACA!D107+MCHIP!D104+SCHIP!D106</f>
        <v>0</v>
      </c>
      <c r="E108" s="71">
        <f>+MAP!E110+ACA!E107+MCHIP!E104+SCHIP!E106</f>
        <v>0</v>
      </c>
      <c r="F108" s="71">
        <f>+MAP!F110+ACA!F107+MCHIP!F104+SCHIP!F106</f>
        <v>352164.69</v>
      </c>
      <c r="G108" s="71">
        <f>+MAP!G110+ACA!G107+MCHIP!G104+SCHIP!G106</f>
        <v>0</v>
      </c>
      <c r="H108" s="71">
        <f>+MAP!H110+ACA!H107+MCHIP!H104+SCHIP!H106</f>
        <v>0</v>
      </c>
      <c r="I108" s="71">
        <f>+MAP!I110+ACA!I107+MCHIP!I104+SCHIP!I106</f>
        <v>303556.25</v>
      </c>
      <c r="J108" s="71">
        <f>+MAP!J110+ACA!J107+MCHIP!J104+SCHIP!J106</f>
        <v>0</v>
      </c>
      <c r="K108" s="71">
        <f>+MAP!K110+ACA!K107+MCHIP!K104+SCHIP!K106</f>
        <v>0</v>
      </c>
      <c r="L108" s="71">
        <f>+MAP!L110+ACA!L107+MCHIP!L104+SCHIP!L106</f>
        <v>0</v>
      </c>
      <c r="M108" s="71">
        <f>+MAP!M110+ACA!M107+MCHIP!M104+SCHIP!M106</f>
        <v>0</v>
      </c>
      <c r="N108" s="71">
        <f>+MAP!N110+ACA!N107+MCHIP!N104+SCHIP!N106</f>
        <v>0</v>
      </c>
      <c r="O108" s="71">
        <f t="shared" si="2"/>
        <v>960932.2</v>
      </c>
      <c r="P108" s="81"/>
      <c r="Q108" s="81"/>
    </row>
    <row r="109" spans="1:17" x14ac:dyDescent="0.3">
      <c r="A109" s="72" t="s">
        <v>319</v>
      </c>
      <c r="B109" s="83"/>
      <c r="C109" s="71">
        <f>+MAP!C111+ACA!C108+MCHIP!C105+SCHIP!C107</f>
        <v>-28427.23</v>
      </c>
      <c r="D109" s="71">
        <f>+MAP!D111+ACA!D108+MCHIP!D105+SCHIP!D107</f>
        <v>32471.42</v>
      </c>
      <c r="E109" s="71">
        <f>+MAP!E111+ACA!E108+MCHIP!E105+SCHIP!E107</f>
        <v>5825.51</v>
      </c>
      <c r="F109" s="71">
        <f>+MAP!F111+ACA!F108+MCHIP!F105+SCHIP!F107</f>
        <v>-33257.919999999998</v>
      </c>
      <c r="G109" s="71">
        <f>+MAP!G111+ACA!G108+MCHIP!G105+SCHIP!G107</f>
        <v>12963.14</v>
      </c>
      <c r="H109" s="71">
        <f>+MAP!H111+ACA!H108+MCHIP!H105+SCHIP!H107</f>
        <v>10875.06</v>
      </c>
      <c r="I109" s="71">
        <f>+MAP!I111+ACA!I108+MCHIP!I105+SCHIP!I107</f>
        <v>-53705.37</v>
      </c>
      <c r="J109" s="71">
        <f>+MAP!J111+ACA!J108+MCHIP!J105+SCHIP!J107</f>
        <v>7269.9</v>
      </c>
      <c r="K109" s="71">
        <f>+MAP!K111+ACA!K108+MCHIP!K105+SCHIP!K107</f>
        <v>7322.57</v>
      </c>
      <c r="L109" s="71">
        <f>+MAP!L111+ACA!L108+MCHIP!L105+SCHIP!L107</f>
        <v>0</v>
      </c>
      <c r="M109" s="71">
        <f>+MAP!M111+ACA!M108+MCHIP!M105+SCHIP!M107</f>
        <v>0</v>
      </c>
      <c r="N109" s="71">
        <f>+MAP!N111+ACA!N108+MCHIP!N105+SCHIP!N107</f>
        <v>0</v>
      </c>
      <c r="O109" s="71">
        <f t="shared" si="2"/>
        <v>-38662.920000000006</v>
      </c>
      <c r="P109" s="81"/>
      <c r="Q109" s="81"/>
    </row>
    <row r="110" spans="1:17" x14ac:dyDescent="0.3">
      <c r="A110" s="72" t="s">
        <v>164</v>
      </c>
      <c r="B110" s="83"/>
      <c r="C110" s="71">
        <f>+MAP!C112+ACA!C109+MCHIP!C106+SCHIP!C108</f>
        <v>-236153740.97999999</v>
      </c>
      <c r="D110" s="71">
        <f>MAP!D112+ACA!D109+MCHIP!D108</f>
        <v>-15984653.6</v>
      </c>
      <c r="E110" s="71">
        <f>MAP!E112+ACA!E109+MCHIP!E108</f>
        <v>-83282117.980000019</v>
      </c>
      <c r="F110" s="71">
        <f>MAP!F112+ACA!F109+MCHIP!F108</f>
        <v>-271169244.77999997</v>
      </c>
      <c r="G110" s="71">
        <f>MAP!G112+ACA!G109+MCHIP!G108</f>
        <v>-2470941.19</v>
      </c>
      <c r="H110" s="71">
        <f>MAP!H112+ACA!H109+MCHIP!H108</f>
        <v>-96562990.689999998</v>
      </c>
      <c r="I110" s="71">
        <f>MAP!I112+ACA!I109+MCHIP!I108</f>
        <v>-260218083.72</v>
      </c>
      <c r="J110" s="71">
        <f>MAP!J112+ACA!J109+MCHIP!J108</f>
        <v>-18449167.809999999</v>
      </c>
      <c r="K110" s="71">
        <f>MAP!K112+ACA!K109+MCHIP!K108</f>
        <v>-80096013.450000018</v>
      </c>
      <c r="L110" s="71">
        <f>MAP!L112+ACA!L109+MCHIP!L108</f>
        <v>0</v>
      </c>
      <c r="M110" s="71">
        <f>MAP!M112+ACA!M109+MCHIP!M108</f>
        <v>0</v>
      </c>
      <c r="N110" s="71">
        <f>MAP!N112+ACA!N109+MCHIP!N108</f>
        <v>0</v>
      </c>
      <c r="O110" s="71">
        <f t="shared" si="2"/>
        <v>-1064386954.2</v>
      </c>
      <c r="P110" s="81"/>
      <c r="Q110" s="81"/>
    </row>
    <row r="111" spans="1:17" x14ac:dyDescent="0.3">
      <c r="A111" s="72" t="str">
        <f>MAP!A113</f>
        <v>DRG LAWSUIT SETTLEMENT</v>
      </c>
      <c r="B111" s="83"/>
      <c r="C111" s="71">
        <f>MAP!C113</f>
        <v>0</v>
      </c>
      <c r="D111" s="71">
        <f>MAP!D113</f>
        <v>0</v>
      </c>
      <c r="E111" s="71">
        <f>MAP!E113</f>
        <v>0</v>
      </c>
      <c r="F111" s="71">
        <f>MAP!F113</f>
        <v>0</v>
      </c>
      <c r="G111" s="71">
        <f>MAP!G113</f>
        <v>0</v>
      </c>
      <c r="H111" s="71">
        <f>MAP!H113</f>
        <v>0</v>
      </c>
      <c r="I111" s="71">
        <f>MAP!I113</f>
        <v>0</v>
      </c>
      <c r="J111" s="71"/>
      <c r="K111" s="71"/>
      <c r="L111" s="71"/>
      <c r="M111" s="71"/>
      <c r="N111" s="71">
        <f>MAP!N113</f>
        <v>0</v>
      </c>
      <c r="O111" s="71">
        <f t="shared" si="2"/>
        <v>0</v>
      </c>
      <c r="P111" s="81"/>
      <c r="Q111" s="81"/>
    </row>
    <row r="112" spans="1:17" x14ac:dyDescent="0.3">
      <c r="A112" s="72" t="s">
        <v>165</v>
      </c>
      <c r="B112" s="83"/>
      <c r="C112" s="71">
        <f>+MAP!C114+ACA!C110+MCHIP!C107+SCHIP!C109</f>
        <v>-1400</v>
      </c>
      <c r="D112" s="71">
        <f>+MAP!D114+ACA!D110+MCHIP!D107+SCHIP!D109</f>
        <v>0</v>
      </c>
      <c r="E112" s="71">
        <f>+MAP!E114+ACA!E110+MCHIP!E107+SCHIP!E109</f>
        <v>0</v>
      </c>
      <c r="F112" s="71">
        <f>+MAP!F114+ACA!F110+MCHIP!F107+SCHIP!F109</f>
        <v>-7000</v>
      </c>
      <c r="G112" s="71">
        <f>+MAP!G114+ACA!G110+MCHIP!G107+SCHIP!G109</f>
        <v>0</v>
      </c>
      <c r="H112" s="71">
        <f>+MAP!H114+ACA!H110+MCHIP!H107+SCHIP!H109</f>
        <v>0</v>
      </c>
      <c r="I112" s="71">
        <f>+MAP!I114+ACA!I110+MCHIP!I107+SCHIP!I109</f>
        <v>-1600</v>
      </c>
      <c r="J112" s="71">
        <f>+MAP!J114+ACA!J110+MCHIP!J107+SCHIP!J109</f>
        <v>0</v>
      </c>
      <c r="K112" s="71">
        <f>+MAP!K114+ACA!K110+MCHIP!K107+SCHIP!K109</f>
        <v>0</v>
      </c>
      <c r="L112" s="71">
        <f>+MAP!L114+ACA!L110+MCHIP!L107+SCHIP!L109</f>
        <v>0</v>
      </c>
      <c r="M112" s="71">
        <f>+MAP!M114+ACA!M110+MCHIP!M107+SCHIP!M109</f>
        <v>0</v>
      </c>
      <c r="N112" s="71">
        <f>+MAP!N114+ACA!N110+MCHIP!N107+SCHIP!N109</f>
        <v>0</v>
      </c>
      <c r="O112" s="71">
        <f t="shared" si="2"/>
        <v>-10000</v>
      </c>
      <c r="P112" s="81"/>
      <c r="Q112" s="81"/>
    </row>
    <row r="113" spans="1:17" x14ac:dyDescent="0.3">
      <c r="A113" s="72" t="s">
        <v>323</v>
      </c>
      <c r="B113" s="83"/>
      <c r="C113" s="71">
        <f>MAP!C115</f>
        <v>-918817.4</v>
      </c>
      <c r="D113" s="71">
        <f>MAP!D115</f>
        <v>-22367.99</v>
      </c>
      <c r="E113" s="71">
        <f>MAP!E115</f>
        <v>-1728202.38</v>
      </c>
      <c r="F113" s="71">
        <f>MAP!F115</f>
        <v>-13841.46</v>
      </c>
      <c r="G113" s="71">
        <f>MAP!G115</f>
        <v>27189451.789999999</v>
      </c>
      <c r="H113" s="71">
        <f>MAP!H115</f>
        <v>-870655.68</v>
      </c>
      <c r="I113" s="71">
        <f>MAP!I115</f>
        <v>1892056.64</v>
      </c>
      <c r="J113" s="71">
        <f>MAP!J115</f>
        <v>-1977154</v>
      </c>
      <c r="K113" s="71">
        <f>MAP!K115+ACA!K111+MCHIP!K109+SCHIP!K110</f>
        <v>30777598</v>
      </c>
      <c r="L113" s="71">
        <f>MAP!L115+ACA!L111+MCHIP!L109+SCHIP!L110</f>
        <v>0</v>
      </c>
      <c r="M113" s="71">
        <f>MAP!M115+ACA!M111+MCHIP!M109+SCHIP!M110</f>
        <v>0</v>
      </c>
      <c r="N113" s="71">
        <f>MAP!N115+ACA!N111+MCHIP!N109+SCHIP!N110</f>
        <v>0</v>
      </c>
      <c r="O113" s="71">
        <f t="shared" si="2"/>
        <v>54328067.519999996</v>
      </c>
      <c r="P113" s="81"/>
      <c r="Q113" s="81"/>
    </row>
    <row r="114" spans="1:17" x14ac:dyDescent="0.3">
      <c r="A114" s="72" t="s">
        <v>391</v>
      </c>
      <c r="B114" s="83"/>
      <c r="C114" s="71">
        <f>+MAP!C116+ACA!C112+MCHIP!C109+SCHIP!C111</f>
        <v>0</v>
      </c>
      <c r="D114" s="71">
        <f>+MAP!D116+ACA!D112+MCHIP!D109+SCHIP!D111</f>
        <v>0</v>
      </c>
      <c r="E114" s="71">
        <f>+MAP!E116+ACA!E112+MCHIP!E109+SCHIP!E111</f>
        <v>0</v>
      </c>
      <c r="F114" s="71">
        <f>+MAP!F116+ACA!F112+MCHIP!F109+SCHIP!F111</f>
        <v>0</v>
      </c>
      <c r="G114" s="71">
        <f>+MAP!G116+ACA!G112+MCHIP!G109+SCHIP!G111</f>
        <v>0</v>
      </c>
      <c r="H114" s="71">
        <f>+MAP!H116+ACA!H112+MCHIP!H109+SCHIP!H111</f>
        <v>0</v>
      </c>
      <c r="I114" s="71">
        <f>+MAP!I116+ACA!I112+MCHIP!I109+SCHIP!I111</f>
        <v>0</v>
      </c>
      <c r="J114" s="71">
        <f>+MAP!J116+ACA!J112+MCHIP!J109+SCHIP!J111</f>
        <v>0</v>
      </c>
      <c r="K114" s="71">
        <f>+MAP!K116+ACA!K112+MCHIP!K109+SCHIP!K111</f>
        <v>0</v>
      </c>
      <c r="L114" s="71">
        <f>+MAP!L116+ACA!L112+MCHIP!L109+SCHIP!L111</f>
        <v>0</v>
      </c>
      <c r="M114" s="71">
        <f>+MAP!M116+ACA!M112+MCHIP!M109+SCHIP!M111</f>
        <v>0</v>
      </c>
      <c r="N114" s="71">
        <f>+MAP!N116+ACA!N112+MCHIP!N109+SCHIP!N111</f>
        <v>0</v>
      </c>
      <c r="O114" s="71">
        <f t="shared" si="2"/>
        <v>0</v>
      </c>
      <c r="P114" s="81"/>
      <c r="Q114" s="81"/>
    </row>
    <row r="115" spans="1:17" x14ac:dyDescent="0.3">
      <c r="A115" s="72" t="s">
        <v>320</v>
      </c>
      <c r="B115" s="83"/>
      <c r="C115" s="71">
        <f>MAP!C117+ACA!C113+MCHIP!C112+SCHIP!C112</f>
        <v>-280560.81</v>
      </c>
      <c r="D115" s="71">
        <f>MAP!D117+ACA!D113+MCHIP!D112+SCHIP!D112</f>
        <v>10229.99</v>
      </c>
      <c r="E115" s="71">
        <f>MAP!E117+ACA!E113+MCHIP!E112+SCHIP!E112</f>
        <v>-38497.46</v>
      </c>
      <c r="F115" s="71">
        <f>MAP!F117+ACA!F113+MCHIP!F112+SCHIP!F112</f>
        <v>-1898717.08</v>
      </c>
      <c r="G115" s="71">
        <f>MAP!G117+ACA!G113+MCHIP!G112+SCHIP!G112</f>
        <v>26396.400000000001</v>
      </c>
      <c r="H115" s="71">
        <f>MAP!H117+ACA!H113+MCHIP!H112+SCHIP!H112</f>
        <v>-281080.15999999997</v>
      </c>
      <c r="I115" s="71">
        <f>MAP!I117+ACA!I113+MCHIP!I112+SCHIP!I112</f>
        <v>-330103.96999999997</v>
      </c>
      <c r="J115" s="71">
        <f>MAP!J117+ACA!J113+MCHIP!J112+SCHIP!J112</f>
        <v>968.78</v>
      </c>
      <c r="K115" s="71">
        <f>MAP!K117+ACA!K113+MCHIP!K112+SCHIP!K112</f>
        <v>-3098214.44</v>
      </c>
      <c r="L115" s="71">
        <f>MAP!L117+ACA!L113+MCHIP!L112+SCHIP!L112</f>
        <v>0</v>
      </c>
      <c r="M115" s="71">
        <f>MAP!M117+ACA!M113+MCHIP!M112+SCHIP!M112</f>
        <v>0</v>
      </c>
      <c r="N115" s="71">
        <f>MAP!N117+ACA!N113+MCHIP!N112+SCHIP!N112</f>
        <v>0</v>
      </c>
      <c r="O115" s="71">
        <f t="shared" si="2"/>
        <v>-5889578.7500000009</v>
      </c>
      <c r="P115" s="81"/>
      <c r="Q115" s="81"/>
    </row>
    <row r="116" spans="1:17" x14ac:dyDescent="0.3">
      <c r="A116" s="84" t="s">
        <v>166</v>
      </c>
      <c r="B116" s="83"/>
      <c r="C116" s="71">
        <f t="shared" ref="C116:O116" si="3">SUM(C2:C115)</f>
        <v>1345601378.6399999</v>
      </c>
      <c r="D116" s="71">
        <f t="shared" si="3"/>
        <v>2315002638.1900005</v>
      </c>
      <c r="E116" s="71">
        <f t="shared" si="3"/>
        <v>1518553465.1899998</v>
      </c>
      <c r="F116" s="71">
        <f t="shared" si="3"/>
        <v>1947100381.5400002</v>
      </c>
      <c r="G116" s="71">
        <f t="shared" si="3"/>
        <v>2521647595.4200006</v>
      </c>
      <c r="H116" s="71">
        <f t="shared" si="3"/>
        <v>1459974336.9699998</v>
      </c>
      <c r="I116" s="71">
        <f t="shared" si="3"/>
        <v>1476900504.4600003</v>
      </c>
      <c r="J116" s="71">
        <f t="shared" si="3"/>
        <v>2146841209.4600008</v>
      </c>
      <c r="K116" s="71">
        <f t="shared" si="3"/>
        <v>2000179259.1399999</v>
      </c>
      <c r="L116" s="71">
        <f t="shared" si="3"/>
        <v>0</v>
      </c>
      <c r="M116" s="71">
        <f t="shared" si="3"/>
        <v>0</v>
      </c>
      <c r="N116" s="71">
        <f t="shared" si="3"/>
        <v>0</v>
      </c>
      <c r="O116" s="71">
        <f t="shared" si="3"/>
        <v>16731800769.010002</v>
      </c>
      <c r="P116" s="246"/>
      <c r="Q116" s="81"/>
    </row>
    <row r="117" spans="1:17" ht="15" thickBot="1" x14ac:dyDescent="0.35">
      <c r="A117" s="262"/>
      <c r="C117" s="81"/>
      <c r="D117" s="81"/>
      <c r="E117" s="85"/>
      <c r="F117" s="246"/>
      <c r="G117" s="81"/>
      <c r="H117" s="85"/>
      <c r="I117" s="81"/>
      <c r="J117" s="81"/>
      <c r="K117" s="81"/>
      <c r="L117" s="283"/>
      <c r="M117" s="283"/>
      <c r="N117" s="246"/>
      <c r="O117" s="81"/>
      <c r="P117" s="246"/>
      <c r="Q117" s="246"/>
    </row>
    <row r="118" spans="1:17" ht="15" thickBot="1" x14ac:dyDescent="0.35">
      <c r="C118" s="321"/>
      <c r="D118" s="321"/>
      <c r="E118" s="321"/>
      <c r="F118" s="321"/>
      <c r="G118" s="321"/>
      <c r="H118" s="321"/>
      <c r="I118" s="321"/>
      <c r="J118" s="321"/>
      <c r="K118" s="321"/>
      <c r="L118" s="321"/>
      <c r="M118" s="321"/>
      <c r="N118" s="321"/>
      <c r="O118" s="321"/>
      <c r="P118" s="81"/>
      <c r="Q118" s="246"/>
    </row>
    <row r="119" spans="1:17" x14ac:dyDescent="0.3">
      <c r="C119" s="81"/>
      <c r="D119" s="81"/>
      <c r="E119" s="81"/>
      <c r="F119" s="246"/>
      <c r="G119" s="81"/>
      <c r="H119" s="85"/>
      <c r="I119" s="81"/>
      <c r="J119" s="81"/>
      <c r="K119" s="81"/>
      <c r="O119" s="81"/>
      <c r="P119" s="246"/>
      <c r="Q119" s="246"/>
    </row>
    <row r="120" spans="1:17" x14ac:dyDescent="0.3">
      <c r="A120" s="80" t="s">
        <v>199</v>
      </c>
      <c r="B120" s="6"/>
      <c r="C120" s="80" t="s">
        <v>746</v>
      </c>
      <c r="D120" s="80"/>
      <c r="E120" s="71"/>
      <c r="F120" s="80"/>
      <c r="G120" s="71"/>
      <c r="H120" s="71"/>
      <c r="I120" s="80"/>
      <c r="J120" s="80"/>
      <c r="K120" s="80"/>
      <c r="L120" s="80"/>
      <c r="M120" s="80"/>
      <c r="N120" s="80"/>
      <c r="O120" s="80"/>
      <c r="Q120" s="246"/>
    </row>
    <row r="121" spans="1:17" x14ac:dyDescent="0.3">
      <c r="A121" s="87" t="s">
        <v>206</v>
      </c>
      <c r="B121" s="6"/>
      <c r="C121" s="88">
        <f>+MAP!C128</f>
        <v>884157</v>
      </c>
      <c r="D121" s="88">
        <f>+MAP!D128</f>
        <v>883703</v>
      </c>
      <c r="E121" s="88">
        <f>+MAP!E128</f>
        <v>880500</v>
      </c>
      <c r="F121" s="88">
        <f>+MAP!F128</f>
        <v>873129</v>
      </c>
      <c r="G121" s="88">
        <f>+MAP!G128</f>
        <v>860505</v>
      </c>
      <c r="H121" s="88">
        <f>+MAP!H128</f>
        <v>854829</v>
      </c>
      <c r="I121" s="88">
        <f>+MAP!I128</f>
        <v>851650</v>
      </c>
      <c r="J121" s="88">
        <f>+MAP!J128</f>
        <v>840281</v>
      </c>
      <c r="K121" s="88">
        <f>+MAP!K128</f>
        <v>829735</v>
      </c>
      <c r="L121" s="88">
        <f>+MAP!L128</f>
        <v>0</v>
      </c>
      <c r="M121" s="88">
        <f>+MAP!M128</f>
        <v>0</v>
      </c>
      <c r="N121" s="88">
        <f>+MAP!N128</f>
        <v>0</v>
      </c>
      <c r="O121" s="88">
        <f>SUM(C121:N121)</f>
        <v>7758489</v>
      </c>
      <c r="P121" s="428"/>
      <c r="Q121" s="246"/>
    </row>
    <row r="122" spans="1:17" x14ac:dyDescent="0.3">
      <c r="A122" s="87" t="s">
        <v>201</v>
      </c>
      <c r="B122" s="6"/>
      <c r="C122" s="88">
        <f>+ACA!C121</f>
        <v>464657</v>
      </c>
      <c r="D122" s="88">
        <f>+ACA!D121</f>
        <v>460934</v>
      </c>
      <c r="E122" s="88">
        <f>+ACA!E121</f>
        <v>460891</v>
      </c>
      <c r="F122" s="88">
        <f>+ACA!F121</f>
        <v>457045</v>
      </c>
      <c r="G122" s="88">
        <f>+ACA!G121</f>
        <v>454039</v>
      </c>
      <c r="H122" s="88">
        <f>+ACA!H121</f>
        <v>452173</v>
      </c>
      <c r="I122" s="88">
        <f>+ACA!I121</f>
        <v>451387</v>
      </c>
      <c r="J122" s="88">
        <f>+ACA!J121</f>
        <v>450880</v>
      </c>
      <c r="K122" s="88">
        <f>+ACA!K121</f>
        <v>449736</v>
      </c>
      <c r="L122" s="88">
        <f>+ACA!L121</f>
        <v>0</v>
      </c>
      <c r="M122" s="88">
        <f>+ACA!M121</f>
        <v>0</v>
      </c>
      <c r="N122" s="88">
        <f>+ACA!N121</f>
        <v>0</v>
      </c>
      <c r="O122" s="88">
        <f>SUM(C122:N122)</f>
        <v>4101742</v>
      </c>
      <c r="P122" s="428"/>
      <c r="Q122" s="246"/>
    </row>
    <row r="123" spans="1:17" x14ac:dyDescent="0.3">
      <c r="A123" s="87" t="s">
        <v>207</v>
      </c>
      <c r="B123" s="6"/>
      <c r="C123" s="88">
        <f>MCHIP!C122+SCHIP!C122</f>
        <v>111621</v>
      </c>
      <c r="D123" s="88">
        <f>MCHIP!D122+SCHIP!D122</f>
        <v>112087</v>
      </c>
      <c r="E123" s="88">
        <f>MCHIP!E122+SCHIP!E122</f>
        <v>113516</v>
      </c>
      <c r="F123" s="88">
        <f>MCHIP!F122+SCHIP!F122</f>
        <v>113399</v>
      </c>
      <c r="G123" s="88">
        <f>MCHIP!G122+SCHIP!G122</f>
        <v>112410</v>
      </c>
      <c r="H123" s="88">
        <f>MCHIP!H122+SCHIP!H122</f>
        <v>112599</v>
      </c>
      <c r="I123" s="88">
        <f>MCHIP!I122+SCHIP!I122</f>
        <v>114585</v>
      </c>
      <c r="J123" s="88">
        <f>MCHIP!J122+SCHIP!J122</f>
        <v>113165</v>
      </c>
      <c r="K123" s="88">
        <f>MCHIP!K122+SCHIP!K122</f>
        <v>112897</v>
      </c>
      <c r="L123" s="88">
        <f>MCHIP!L122+SCHIP!L122</f>
        <v>0</v>
      </c>
      <c r="M123" s="88">
        <f>MCHIP!M122+SCHIP!M122</f>
        <v>0</v>
      </c>
      <c r="N123" s="88">
        <f>MCHIP!N122+SCHIP!N122</f>
        <v>0</v>
      </c>
      <c r="O123" s="88">
        <f>SUM(C123:N123)</f>
        <v>1016279</v>
      </c>
      <c r="P123" s="428"/>
    </row>
    <row r="124" spans="1:17" x14ac:dyDescent="0.3">
      <c r="A124" s="87" t="s">
        <v>185</v>
      </c>
      <c r="B124" s="6"/>
      <c r="C124" s="88">
        <f>SUM(C121:C123)</f>
        <v>1460435</v>
      </c>
      <c r="D124" s="88">
        <f t="shared" ref="D124:O124" si="4">SUM(D121:D123)</f>
        <v>1456724</v>
      </c>
      <c r="E124" s="88">
        <f t="shared" si="4"/>
        <v>1454907</v>
      </c>
      <c r="F124" s="88">
        <f t="shared" si="4"/>
        <v>1443573</v>
      </c>
      <c r="G124" s="88">
        <f t="shared" si="4"/>
        <v>1426954</v>
      </c>
      <c r="H124" s="88">
        <f t="shared" si="4"/>
        <v>1419601</v>
      </c>
      <c r="I124" s="88">
        <f t="shared" si="4"/>
        <v>1417622</v>
      </c>
      <c r="J124" s="88">
        <f t="shared" si="4"/>
        <v>1404326</v>
      </c>
      <c r="K124" s="88">
        <f t="shared" si="4"/>
        <v>1392368</v>
      </c>
      <c r="L124" s="88">
        <f t="shared" si="4"/>
        <v>0</v>
      </c>
      <c r="M124" s="88">
        <f t="shared" si="4"/>
        <v>0</v>
      </c>
      <c r="N124" s="88">
        <f t="shared" si="4"/>
        <v>0</v>
      </c>
      <c r="O124" s="88">
        <f t="shared" si="4"/>
        <v>12876510</v>
      </c>
      <c r="P124" s="428"/>
    </row>
    <row r="126" spans="1:17" x14ac:dyDescent="0.3">
      <c r="A126" s="22" t="s">
        <v>197</v>
      </c>
      <c r="C126" s="85">
        <f t="shared" ref="C126:N126" si="5">+C116/C124</f>
        <v>921.37026203836524</v>
      </c>
      <c r="D126" s="85">
        <f>+D116/D124</f>
        <v>1589.1841132500051</v>
      </c>
      <c r="E126" s="85">
        <f>+E116/E124</f>
        <v>1043.7460711853059</v>
      </c>
      <c r="F126" s="85">
        <f>+F116/F124</f>
        <v>1348.8063170619014</v>
      </c>
      <c r="G126" s="85">
        <f t="shared" si="5"/>
        <v>1767.1540886531734</v>
      </c>
      <c r="H126" s="85">
        <f t="shared" si="5"/>
        <v>1028.4399186602432</v>
      </c>
      <c r="I126" s="85">
        <f t="shared" si="5"/>
        <v>1041.815451834128</v>
      </c>
      <c r="J126" s="85">
        <f t="shared" si="5"/>
        <v>1528.7342180234509</v>
      </c>
      <c r="K126" s="85">
        <f t="shared" si="5"/>
        <v>1436.5306148518207</v>
      </c>
      <c r="L126" s="85" t="e">
        <f t="shared" si="5"/>
        <v>#DIV/0!</v>
      </c>
      <c r="M126" s="85" t="e">
        <f t="shared" si="5"/>
        <v>#DIV/0!</v>
      </c>
      <c r="N126" s="85" t="e">
        <f t="shared" si="5"/>
        <v>#DIV/0!</v>
      </c>
      <c r="O126" s="85">
        <f>+O116/O124</f>
        <v>1299.4049450518814</v>
      </c>
    </row>
    <row r="127" spans="1:17" x14ac:dyDescent="0.3">
      <c r="E127" s="81"/>
      <c r="P127" s="10"/>
    </row>
    <row r="128" spans="1:17" x14ac:dyDescent="0.3">
      <c r="A128" t="s">
        <v>763</v>
      </c>
      <c r="E128" s="81"/>
      <c r="P128" s="8"/>
    </row>
    <row r="129" spans="1:108" x14ac:dyDescent="0.3">
      <c r="A129" s="15" t="s">
        <v>188</v>
      </c>
      <c r="B129" s="16"/>
      <c r="C129" s="9">
        <v>9.0923033333319789E-2</v>
      </c>
      <c r="D129" s="405">
        <v>0.17519717867402401</v>
      </c>
      <c r="E129" s="9">
        <v>0.24641081380789864</v>
      </c>
      <c r="F129" s="9">
        <v>0.34347853358345787</v>
      </c>
      <c r="G129" s="9">
        <v>0.42508856589258914</v>
      </c>
      <c r="H129" s="9">
        <v>0.50204744105679833</v>
      </c>
      <c r="I129" s="9">
        <v>0.590341723873823</v>
      </c>
      <c r="J129" s="9">
        <v>0.68256074137584755</v>
      </c>
      <c r="K129" s="9">
        <v>0.77177418709053014</v>
      </c>
      <c r="L129" s="9">
        <v>0.87126289236132748</v>
      </c>
      <c r="M129" s="9">
        <v>0.98374022446715259</v>
      </c>
      <c r="N129" s="9">
        <v>1.0014340046573074</v>
      </c>
      <c r="O129" s="9"/>
      <c r="P129" s="13"/>
    </row>
    <row r="130" spans="1:108" x14ac:dyDescent="0.3">
      <c r="A130" s="15" t="s">
        <v>187</v>
      </c>
      <c r="B130" s="16"/>
      <c r="C130" s="7">
        <v>8.2445143419496783E-2</v>
      </c>
      <c r="D130" s="406">
        <v>0.18454816392394796</v>
      </c>
      <c r="E130" s="7">
        <v>0.27403711976963879</v>
      </c>
      <c r="F130" s="7">
        <v>0.36010887581456896</v>
      </c>
      <c r="G130" s="7">
        <v>0.4475944481989424</v>
      </c>
      <c r="H130" s="7">
        <v>0.53898721618956547</v>
      </c>
      <c r="I130" s="7">
        <v>0.62947637887591301</v>
      </c>
      <c r="J130" s="7">
        <v>0.72612434065790943</v>
      </c>
      <c r="K130" s="7">
        <v>0.82037892104959165</v>
      </c>
      <c r="L130" s="7">
        <v>0.91627893371978941</v>
      </c>
      <c r="M130" s="7">
        <v>0.999999999883038</v>
      </c>
      <c r="N130" s="7">
        <v>0.999999999883038</v>
      </c>
      <c r="O130" s="7"/>
    </row>
    <row r="131" spans="1:108" x14ac:dyDescent="0.3">
      <c r="A131" s="15" t="s">
        <v>189</v>
      </c>
      <c r="B131" s="16"/>
      <c r="C131" s="14">
        <v>0.15221840916985496</v>
      </c>
      <c r="D131" s="407">
        <v>0.18383949034816199</v>
      </c>
      <c r="E131" s="12">
        <v>0.26061918748420398</v>
      </c>
      <c r="F131" s="12">
        <v>0.32152584719550509</v>
      </c>
      <c r="G131" s="12">
        <v>0.38506697370152365</v>
      </c>
      <c r="H131" s="12">
        <v>0.50256335999604951</v>
      </c>
      <c r="I131" s="12">
        <v>0.56956522465223158</v>
      </c>
      <c r="J131" s="12">
        <v>0.59061016165338431</v>
      </c>
      <c r="K131" s="12">
        <v>0.68701641046453665</v>
      </c>
      <c r="L131" s="12">
        <v>0.80733752329113762</v>
      </c>
      <c r="M131" s="12">
        <v>0.82563246195880702</v>
      </c>
      <c r="N131" s="12">
        <v>0.96612781180446494</v>
      </c>
      <c r="O131" s="11"/>
      <c r="P131" s="81"/>
    </row>
    <row r="132" spans="1:108" x14ac:dyDescent="0.3">
      <c r="A132" s="15" t="s">
        <v>190</v>
      </c>
      <c r="C132" s="14">
        <v>9.2499999999999999E-2</v>
      </c>
      <c r="D132" s="407">
        <v>0.17829999999999999</v>
      </c>
      <c r="E132" s="14">
        <v>0.24940000000000001</v>
      </c>
      <c r="F132" s="14">
        <v>0.33179999999999998</v>
      </c>
      <c r="G132" s="14">
        <v>0.4148</v>
      </c>
      <c r="H132" s="14">
        <v>0.49320000000000003</v>
      </c>
      <c r="I132" s="14">
        <v>0.58299999999999996</v>
      </c>
      <c r="J132" s="14">
        <v>0.67689999999999995</v>
      </c>
      <c r="K132" s="14">
        <v>0.76770000000000005</v>
      </c>
      <c r="L132" s="14">
        <v>0.86899999999999999</v>
      </c>
      <c r="M132" s="14">
        <v>0.98350000000000004</v>
      </c>
      <c r="N132" s="14">
        <v>1.0015000000000001</v>
      </c>
      <c r="O132" s="81"/>
      <c r="P132" s="81"/>
    </row>
    <row r="133" spans="1:108" x14ac:dyDescent="0.3">
      <c r="P133" s="85"/>
      <c r="Q133" s="85"/>
      <c r="R133" s="85"/>
      <c r="S133" s="85"/>
      <c r="T133" s="85"/>
      <c r="U133" s="85"/>
      <c r="V133" s="85"/>
      <c r="W133" s="85"/>
      <c r="X133" s="85"/>
      <c r="Y133" s="85"/>
      <c r="Z133" s="85"/>
      <c r="AA133" s="85"/>
      <c r="AB133" s="85"/>
      <c r="AC133" s="85"/>
      <c r="AD133" s="85"/>
      <c r="AE133" s="85"/>
      <c r="AF133" s="85"/>
      <c r="AG133" s="85"/>
      <c r="AH133" s="85"/>
      <c r="AI133" s="85"/>
      <c r="AJ133" s="85"/>
      <c r="AK133" s="85"/>
      <c r="AL133" s="85"/>
      <c r="AM133" s="85"/>
      <c r="AN133" s="85"/>
      <c r="AO133" s="85"/>
      <c r="AP133" s="85"/>
      <c r="AQ133" s="85"/>
      <c r="AR133" s="85"/>
      <c r="AS133" s="85"/>
      <c r="AT133" s="85"/>
      <c r="AU133" s="85"/>
      <c r="AV133" s="85"/>
      <c r="AW133" s="85"/>
      <c r="AX133" s="85"/>
      <c r="AY133" s="85"/>
      <c r="AZ133" s="85"/>
      <c r="BA133" s="85"/>
      <c r="BB133" s="85"/>
      <c r="BC133" s="85"/>
      <c r="BD133" s="85"/>
      <c r="BE133" s="85"/>
      <c r="BF133" s="85"/>
      <c r="BG133" s="85"/>
      <c r="BH133" s="85"/>
      <c r="BI133" s="85"/>
      <c r="BJ133" s="85"/>
      <c r="BK133" s="85"/>
      <c r="BL133" s="85"/>
      <c r="BM133" s="85"/>
      <c r="BN133" s="85"/>
      <c r="BO133" s="85"/>
      <c r="BP133" s="85"/>
      <c r="BQ133" s="85"/>
      <c r="BR133" s="85"/>
      <c r="BS133" s="85"/>
      <c r="BT133" s="85"/>
      <c r="BU133" s="85"/>
      <c r="BV133" s="85"/>
      <c r="BW133" s="85"/>
      <c r="BX133" s="85"/>
      <c r="BY133" s="85"/>
      <c r="BZ133" s="85"/>
      <c r="CA133" s="85"/>
      <c r="CB133" s="85"/>
      <c r="CC133" s="85"/>
      <c r="CD133" s="85"/>
      <c r="CE133" s="85"/>
      <c r="CF133" s="85"/>
      <c r="CG133" s="85"/>
      <c r="CH133" s="85"/>
      <c r="CI133" s="85"/>
      <c r="CJ133" s="85"/>
      <c r="CK133" s="85"/>
      <c r="CL133" s="85"/>
      <c r="CM133" s="85"/>
      <c r="CN133" s="85"/>
      <c r="CO133" s="85"/>
      <c r="CP133" s="85"/>
      <c r="CQ133" s="85"/>
      <c r="CR133" s="85"/>
      <c r="CS133" s="85"/>
      <c r="CT133" s="85"/>
      <c r="CU133" s="85"/>
      <c r="CV133" s="85"/>
      <c r="CW133" s="85"/>
      <c r="CX133" s="85"/>
      <c r="CY133" s="85"/>
      <c r="CZ133" s="85"/>
      <c r="DA133" s="85"/>
      <c r="DB133" s="85"/>
      <c r="DC133" s="85"/>
      <c r="DD133" s="85"/>
    </row>
    <row r="134" spans="1:108" x14ac:dyDescent="0.3">
      <c r="A134" s="1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  <c r="AA134" s="85"/>
      <c r="AB134" s="85"/>
      <c r="AC134" s="85"/>
      <c r="AD134" s="85"/>
      <c r="AE134" s="85"/>
      <c r="AF134" s="85"/>
      <c r="AG134" s="85"/>
      <c r="AH134" s="85"/>
      <c r="AI134" s="85"/>
      <c r="AJ134" s="85"/>
      <c r="AK134" s="85"/>
      <c r="AL134" s="85"/>
      <c r="AM134" s="85"/>
      <c r="AN134" s="85"/>
      <c r="AO134" s="85"/>
      <c r="AP134" s="85"/>
      <c r="AQ134" s="85"/>
      <c r="AR134" s="85"/>
      <c r="AS134" s="85"/>
      <c r="AT134" s="85"/>
      <c r="AU134" s="85"/>
      <c r="AV134" s="85"/>
      <c r="AW134" s="85"/>
      <c r="AX134" s="85"/>
      <c r="AY134" s="85"/>
      <c r="AZ134" s="85"/>
      <c r="BA134" s="85"/>
      <c r="BB134" s="85"/>
      <c r="BC134" s="85"/>
      <c r="BD134" s="85"/>
      <c r="BE134" s="85"/>
      <c r="BF134" s="85"/>
      <c r="BG134" s="85"/>
      <c r="BH134" s="85"/>
      <c r="BI134" s="85"/>
      <c r="BJ134" s="85"/>
      <c r="BK134" s="85"/>
      <c r="BL134" s="85"/>
      <c r="BM134" s="85"/>
      <c r="BN134" s="85"/>
      <c r="BO134" s="85"/>
      <c r="BP134" s="85"/>
      <c r="BQ134" s="85"/>
      <c r="BR134" s="85"/>
      <c r="BS134" s="85"/>
      <c r="BT134" s="85"/>
      <c r="BU134" s="85"/>
      <c r="BV134" s="85"/>
      <c r="BW134" s="85"/>
      <c r="BX134" s="85"/>
      <c r="BY134" s="85"/>
      <c r="BZ134" s="85"/>
      <c r="CA134" s="85"/>
      <c r="CB134" s="85"/>
      <c r="CC134" s="85"/>
      <c r="CD134" s="85"/>
      <c r="CE134" s="85"/>
      <c r="CF134" s="85"/>
      <c r="CG134" s="85"/>
      <c r="CH134" s="85"/>
      <c r="CI134" s="85"/>
      <c r="CJ134" s="85"/>
      <c r="CK134" s="85"/>
      <c r="CL134" s="85"/>
      <c r="CM134" s="85"/>
      <c r="CN134" s="85"/>
      <c r="CO134" s="85"/>
      <c r="CP134" s="85"/>
      <c r="CQ134" s="85"/>
      <c r="CR134" s="85"/>
      <c r="CS134" s="85"/>
      <c r="CT134" s="85"/>
      <c r="CU134" s="85"/>
      <c r="CV134" s="85"/>
      <c r="CW134" s="85"/>
      <c r="CX134" s="85"/>
      <c r="CY134" s="85"/>
      <c r="CZ134" s="85"/>
      <c r="DA134" s="85"/>
      <c r="DB134" s="85"/>
      <c r="DC134" s="85"/>
      <c r="DD134" s="85"/>
    </row>
    <row r="135" spans="1:108" x14ac:dyDescent="0.3">
      <c r="A135" s="53"/>
      <c r="C135" s="85"/>
      <c r="D135" s="85"/>
      <c r="E135" s="85"/>
      <c r="F135" s="24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  <c r="W135" s="85"/>
      <c r="X135" s="85"/>
      <c r="Y135" s="85"/>
      <c r="Z135" s="85"/>
      <c r="AA135" s="85"/>
      <c r="AB135" s="85"/>
      <c r="AC135" s="85"/>
      <c r="AD135" s="85"/>
      <c r="AE135" s="85"/>
      <c r="AF135" s="85"/>
      <c r="AG135" s="85"/>
      <c r="AH135" s="85"/>
      <c r="AI135" s="85"/>
      <c r="AJ135" s="85"/>
      <c r="AK135" s="85"/>
      <c r="AL135" s="85"/>
      <c r="AM135" s="85"/>
      <c r="AN135" s="85"/>
      <c r="AO135" s="85"/>
      <c r="AP135" s="85"/>
      <c r="AQ135" s="85"/>
      <c r="AR135" s="85"/>
      <c r="AS135" s="85"/>
      <c r="AT135" s="85"/>
      <c r="AU135" s="85"/>
      <c r="AV135" s="85"/>
      <c r="AW135" s="85"/>
      <c r="AX135" s="85"/>
      <c r="AY135" s="85"/>
      <c r="AZ135" s="85"/>
      <c r="BA135" s="85"/>
      <c r="BB135" s="85"/>
      <c r="BC135" s="85"/>
      <c r="BD135" s="85"/>
      <c r="BE135" s="85"/>
      <c r="BF135" s="85"/>
      <c r="BG135" s="85"/>
      <c r="BH135" s="85"/>
      <c r="BI135" s="85"/>
      <c r="BJ135" s="85"/>
      <c r="BK135" s="85"/>
      <c r="BL135" s="85"/>
      <c r="BM135" s="85"/>
      <c r="BN135" s="85"/>
      <c r="BO135" s="85"/>
      <c r="BP135" s="85"/>
      <c r="BQ135" s="85"/>
      <c r="BR135" s="85"/>
      <c r="BS135" s="85"/>
      <c r="BT135" s="85"/>
      <c r="BU135" s="85"/>
      <c r="BV135" s="85"/>
      <c r="BW135" s="85"/>
      <c r="BX135" s="85"/>
      <c r="BY135" s="85"/>
      <c r="BZ135" s="85"/>
      <c r="CA135" s="85"/>
      <c r="CB135" s="85"/>
      <c r="CC135" s="85"/>
      <c r="CD135" s="85"/>
      <c r="CE135" s="85"/>
      <c r="CF135" s="85"/>
      <c r="CG135" s="85"/>
      <c r="CH135" s="85"/>
      <c r="CI135" s="85"/>
      <c r="CJ135" s="85"/>
      <c r="CK135" s="85"/>
      <c r="CL135" s="85"/>
      <c r="CM135" s="85"/>
      <c r="CN135" s="85"/>
      <c r="CO135" s="85"/>
      <c r="CP135" s="85"/>
      <c r="CQ135" s="85"/>
      <c r="CR135" s="85"/>
      <c r="CS135" s="85"/>
      <c r="CT135" s="85"/>
      <c r="CU135" s="85"/>
      <c r="CV135" s="85"/>
      <c r="CW135" s="85"/>
      <c r="CX135" s="85"/>
      <c r="CY135" s="85"/>
      <c r="CZ135" s="85"/>
      <c r="DA135" s="85"/>
      <c r="DB135" s="85"/>
      <c r="DC135" s="85"/>
      <c r="DD135" s="85"/>
    </row>
    <row r="136" spans="1:108" x14ac:dyDescent="0.3">
      <c r="A136" s="53"/>
      <c r="C136" s="85"/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85"/>
      <c r="T136" s="85"/>
      <c r="U136" s="85"/>
      <c r="V136" s="85"/>
      <c r="W136" s="85"/>
      <c r="X136" s="85"/>
      <c r="Y136" s="85"/>
      <c r="Z136" s="85"/>
      <c r="AA136" s="85"/>
      <c r="AB136" s="85"/>
      <c r="AC136" s="85"/>
      <c r="AD136" s="85"/>
      <c r="AE136" s="85"/>
      <c r="AF136" s="85"/>
      <c r="AG136" s="85"/>
      <c r="AH136" s="85"/>
      <c r="AI136" s="85"/>
      <c r="AJ136" s="85"/>
      <c r="AK136" s="85"/>
      <c r="AL136" s="85"/>
      <c r="AM136" s="85"/>
      <c r="AN136" s="85"/>
      <c r="AO136" s="85"/>
      <c r="AP136" s="85"/>
      <c r="AQ136" s="85"/>
      <c r="AR136" s="85"/>
      <c r="AS136" s="85"/>
      <c r="AT136" s="85"/>
      <c r="AU136" s="85"/>
      <c r="AV136" s="85"/>
      <c r="AW136" s="85"/>
      <c r="AX136" s="85"/>
      <c r="AY136" s="85"/>
      <c r="AZ136" s="85"/>
      <c r="BA136" s="85"/>
      <c r="BB136" s="85"/>
      <c r="BC136" s="85"/>
      <c r="BD136" s="85"/>
      <c r="BE136" s="85"/>
      <c r="BF136" s="85"/>
      <c r="BG136" s="85"/>
      <c r="BH136" s="85"/>
      <c r="BI136" s="85"/>
      <c r="BJ136" s="85"/>
      <c r="BK136" s="85"/>
      <c r="BL136" s="85"/>
      <c r="BM136" s="85"/>
      <c r="BN136" s="85"/>
      <c r="BO136" s="85"/>
      <c r="BP136" s="85"/>
      <c r="BQ136" s="85"/>
      <c r="BR136" s="85"/>
      <c r="BS136" s="85"/>
      <c r="BT136" s="85"/>
      <c r="BU136" s="85"/>
      <c r="BV136" s="85"/>
      <c r="BW136" s="85"/>
      <c r="BX136" s="85"/>
      <c r="BY136" s="85"/>
      <c r="BZ136" s="85"/>
      <c r="CA136" s="85"/>
      <c r="CB136" s="85"/>
      <c r="CC136" s="85"/>
      <c r="CD136" s="85"/>
      <c r="CE136" s="85"/>
      <c r="CF136" s="85"/>
      <c r="CG136" s="85"/>
      <c r="CH136" s="85"/>
      <c r="CI136" s="85"/>
      <c r="CJ136" s="85"/>
      <c r="CK136" s="85"/>
      <c r="CL136" s="85"/>
      <c r="CM136" s="85"/>
      <c r="CN136" s="85"/>
      <c r="CO136" s="85"/>
      <c r="CP136" s="85"/>
      <c r="CQ136" s="85"/>
      <c r="CR136" s="85"/>
      <c r="CS136" s="85"/>
      <c r="CT136" s="85"/>
      <c r="CU136" s="85"/>
      <c r="CV136" s="85"/>
      <c r="CW136" s="85"/>
      <c r="CX136" s="85"/>
      <c r="CY136" s="85"/>
      <c r="CZ136" s="85"/>
      <c r="DA136" s="85"/>
      <c r="DB136" s="85"/>
      <c r="DC136" s="85"/>
      <c r="DD136" s="85"/>
    </row>
    <row r="137" spans="1:108" x14ac:dyDescent="0.3">
      <c r="A137" s="53"/>
      <c r="C137" s="85"/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  <c r="W137" s="85"/>
      <c r="X137" s="85"/>
      <c r="Y137" s="85"/>
      <c r="Z137" s="85"/>
      <c r="AA137" s="85"/>
      <c r="AB137" s="85"/>
      <c r="AC137" s="85"/>
      <c r="AD137" s="85"/>
      <c r="AE137" s="85"/>
      <c r="AF137" s="85"/>
      <c r="AG137" s="85"/>
      <c r="AH137" s="85"/>
      <c r="AI137" s="85"/>
      <c r="AJ137" s="85"/>
      <c r="AK137" s="85"/>
      <c r="AL137" s="85"/>
      <c r="AM137" s="85"/>
      <c r="AN137" s="85"/>
      <c r="AO137" s="85"/>
      <c r="AP137" s="85"/>
      <c r="AQ137" s="85"/>
      <c r="AR137" s="85"/>
      <c r="AS137" s="85"/>
      <c r="AT137" s="85"/>
      <c r="AU137" s="85"/>
      <c r="AV137" s="85"/>
      <c r="AW137" s="85"/>
      <c r="AX137" s="85"/>
      <c r="AY137" s="85"/>
      <c r="AZ137" s="85"/>
      <c r="BA137" s="85"/>
      <c r="BB137" s="85"/>
      <c r="BC137" s="85"/>
      <c r="BD137" s="85"/>
      <c r="BE137" s="85"/>
      <c r="BF137" s="85"/>
      <c r="BG137" s="85"/>
      <c r="BH137" s="85"/>
      <c r="BI137" s="85"/>
      <c r="BJ137" s="85"/>
      <c r="BK137" s="85"/>
      <c r="BL137" s="85"/>
      <c r="BM137" s="85"/>
      <c r="BN137" s="85"/>
      <c r="BO137" s="85"/>
      <c r="BP137" s="85"/>
      <c r="BQ137" s="85"/>
      <c r="BR137" s="85"/>
      <c r="BS137" s="85"/>
      <c r="BT137" s="85"/>
      <c r="BU137" s="85"/>
      <c r="BV137" s="85"/>
      <c r="BW137" s="85"/>
      <c r="BX137" s="85"/>
      <c r="BY137" s="85"/>
      <c r="BZ137" s="85"/>
      <c r="CA137" s="85"/>
      <c r="CB137" s="85"/>
      <c r="CC137" s="85"/>
      <c r="CD137" s="85"/>
      <c r="CE137" s="85"/>
      <c r="CF137" s="85"/>
      <c r="CG137" s="85"/>
      <c r="CH137" s="85"/>
      <c r="CI137" s="85"/>
      <c r="CJ137" s="85"/>
      <c r="CK137" s="85"/>
      <c r="CL137" s="85"/>
      <c r="CM137" s="85"/>
      <c r="CN137" s="85"/>
      <c r="CO137" s="85"/>
      <c r="CP137" s="85"/>
      <c r="CQ137" s="85"/>
      <c r="CR137" s="85"/>
      <c r="CS137" s="85"/>
      <c r="CT137" s="85"/>
      <c r="CU137" s="85"/>
      <c r="CV137" s="85"/>
      <c r="CW137" s="85"/>
      <c r="CX137" s="85"/>
      <c r="CY137" s="85"/>
      <c r="CZ137" s="85"/>
      <c r="DA137" s="85"/>
      <c r="DB137" s="85"/>
      <c r="DC137" s="85"/>
      <c r="DD137" s="85"/>
    </row>
    <row r="138" spans="1:108" x14ac:dyDescent="0.3">
      <c r="A138" s="53"/>
      <c r="C138" s="85"/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  <c r="AA138" s="85"/>
      <c r="AB138" s="85"/>
      <c r="AC138" s="85"/>
      <c r="AD138" s="85"/>
      <c r="AE138" s="85"/>
      <c r="AF138" s="85"/>
      <c r="AG138" s="85"/>
      <c r="AH138" s="85"/>
      <c r="AI138" s="85"/>
      <c r="AJ138" s="85"/>
      <c r="AK138" s="85"/>
      <c r="AL138" s="85"/>
      <c r="AM138" s="85"/>
      <c r="AN138" s="85"/>
      <c r="AO138" s="85"/>
      <c r="AP138" s="85"/>
      <c r="AQ138" s="85"/>
      <c r="AR138" s="85"/>
      <c r="AS138" s="85"/>
      <c r="AT138" s="85"/>
      <c r="AU138" s="85"/>
      <c r="AV138" s="85"/>
      <c r="AW138" s="85"/>
      <c r="AX138" s="85"/>
      <c r="AY138" s="85"/>
      <c r="AZ138" s="85"/>
      <c r="BA138" s="85"/>
      <c r="BB138" s="85"/>
      <c r="BC138" s="85"/>
      <c r="BD138" s="85"/>
      <c r="BE138" s="85"/>
      <c r="BF138" s="85"/>
      <c r="BG138" s="85"/>
      <c r="BH138" s="85"/>
      <c r="BI138" s="85"/>
      <c r="BJ138" s="85"/>
      <c r="BK138" s="85"/>
      <c r="BL138" s="85"/>
      <c r="BM138" s="85"/>
      <c r="BN138" s="85"/>
      <c r="BO138" s="85"/>
      <c r="BP138" s="85"/>
      <c r="BQ138" s="85"/>
      <c r="BR138" s="85"/>
      <c r="BS138" s="85"/>
      <c r="BT138" s="85"/>
      <c r="BU138" s="85"/>
      <c r="BV138" s="85"/>
      <c r="BW138" s="85"/>
      <c r="BX138" s="85"/>
      <c r="BY138" s="85"/>
      <c r="BZ138" s="85"/>
      <c r="CA138" s="85"/>
      <c r="CB138" s="85"/>
      <c r="CC138" s="85"/>
      <c r="CD138" s="85"/>
      <c r="CE138" s="85"/>
      <c r="CF138" s="85"/>
      <c r="CG138" s="85"/>
      <c r="CH138" s="85"/>
      <c r="CI138" s="85"/>
      <c r="CJ138" s="85"/>
      <c r="CK138" s="85"/>
      <c r="CL138" s="85"/>
      <c r="CM138" s="85"/>
      <c r="CN138" s="85"/>
      <c r="CO138" s="85"/>
      <c r="CP138" s="85"/>
      <c r="CQ138" s="85"/>
      <c r="CR138" s="85"/>
      <c r="CS138" s="85"/>
      <c r="CT138" s="85"/>
      <c r="CU138" s="85"/>
      <c r="CV138" s="85"/>
      <c r="CW138" s="85"/>
      <c r="CX138" s="85"/>
      <c r="CY138" s="85"/>
      <c r="CZ138" s="85"/>
      <c r="DA138" s="85"/>
      <c r="DB138" s="85"/>
      <c r="DC138" s="85"/>
      <c r="DD138" s="85"/>
    </row>
    <row r="139" spans="1:108" x14ac:dyDescent="0.3">
      <c r="A139" s="53"/>
      <c r="C139" s="85"/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1"/>
    </row>
    <row r="140" spans="1:108" x14ac:dyDescent="0.3">
      <c r="C140" s="85"/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</row>
    <row r="141" spans="1:108" x14ac:dyDescent="0.3">
      <c r="A141" s="53"/>
      <c r="C141" s="81"/>
      <c r="D141" s="81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</row>
    <row r="145" spans="3:5" x14ac:dyDescent="0.3">
      <c r="C145" s="85" t="s">
        <v>746</v>
      </c>
      <c r="D145" s="85" t="s">
        <v>747</v>
      </c>
      <c r="E145" s="85" t="s">
        <v>746</v>
      </c>
    </row>
    <row r="148" spans="3:5" x14ac:dyDescent="0.3">
      <c r="C148" s="81"/>
    </row>
  </sheetData>
  <pageMargins left="0.25" right="0.25" top="0.25" bottom="0.25" header="0.3" footer="0.3"/>
  <pageSetup paperSize="5" scale="52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A178"/>
  <sheetViews>
    <sheetView zoomScale="90" zoomScaleNormal="90" workbookViewId="0">
      <pane xSplit="2" ySplit="1" topLeftCell="D26" activePane="bottomRight" state="frozen"/>
      <selection activeCell="F116" sqref="F116"/>
      <selection pane="topRight" activeCell="F116" sqref="F116"/>
      <selection pane="bottomLeft" activeCell="F116" sqref="F116"/>
      <selection pane="bottomRight" activeCell="J31" sqref="J31"/>
    </sheetView>
  </sheetViews>
  <sheetFormatPr defaultColWidth="9.33203125" defaultRowHeight="14.4" x14ac:dyDescent="0.3"/>
  <cols>
    <col min="1" max="1" width="48.5546875" customWidth="1"/>
    <col min="2" max="2" width="20.5546875" customWidth="1"/>
    <col min="3" max="3" width="17.88671875" style="85" bestFit="1" customWidth="1"/>
    <col min="4" max="4" width="20.6640625" style="81" customWidth="1"/>
    <col min="5" max="5" width="18.88671875" customWidth="1"/>
    <col min="6" max="6" width="18.88671875" style="250" customWidth="1"/>
    <col min="7" max="7" width="19.109375" style="250" customWidth="1"/>
    <col min="8" max="8" width="19" customWidth="1"/>
    <col min="9" max="11" width="19" style="250" customWidth="1"/>
    <col min="12" max="12" width="19" style="250" hidden="1" customWidth="1"/>
    <col min="13" max="13" width="19" hidden="1" customWidth="1"/>
    <col min="14" max="14" width="19" style="564" hidden="1" customWidth="1"/>
    <col min="15" max="15" width="20.33203125" customWidth="1"/>
    <col min="16" max="16" width="24.33203125" customWidth="1"/>
    <col min="17" max="17" width="20" customWidth="1"/>
    <col min="19" max="19" width="31.5546875" customWidth="1"/>
  </cols>
  <sheetData>
    <row r="1" spans="1:16" ht="15" thickBot="1" x14ac:dyDescent="0.35">
      <c r="A1" s="78" t="s">
        <v>179</v>
      </c>
      <c r="B1" s="79"/>
      <c r="C1" s="386" t="s">
        <v>167</v>
      </c>
      <c r="D1" s="386" t="s">
        <v>168</v>
      </c>
      <c r="E1" s="408" t="s">
        <v>169</v>
      </c>
      <c r="F1" s="390" t="s">
        <v>170</v>
      </c>
      <c r="G1" s="388" t="s">
        <v>171</v>
      </c>
      <c r="H1" s="386" t="s">
        <v>172</v>
      </c>
      <c r="I1" s="388" t="s">
        <v>173</v>
      </c>
      <c r="J1" s="388" t="s">
        <v>174</v>
      </c>
      <c r="K1" s="388" t="s">
        <v>175</v>
      </c>
      <c r="L1" s="386" t="s">
        <v>176</v>
      </c>
      <c r="M1" s="437" t="s">
        <v>177</v>
      </c>
      <c r="N1" s="557" t="s">
        <v>178</v>
      </c>
      <c r="O1" s="389" t="s">
        <v>602</v>
      </c>
    </row>
    <row r="2" spans="1:16" x14ac:dyDescent="0.3">
      <c r="A2" s="217" t="s">
        <v>0</v>
      </c>
      <c r="B2" s="218"/>
      <c r="C2" s="470">
        <v>369087.34</v>
      </c>
      <c r="D2" s="409">
        <v>419055.13</v>
      </c>
      <c r="E2" s="461">
        <v>371461.93</v>
      </c>
      <c r="F2" s="409">
        <v>429650.08</v>
      </c>
      <c r="G2" s="409">
        <v>377298.97</v>
      </c>
      <c r="H2" s="411">
        <v>378831.25</v>
      </c>
      <c r="I2" s="461">
        <v>416132.51</v>
      </c>
      <c r="J2" s="409">
        <v>421238.58</v>
      </c>
      <c r="K2" s="530">
        <v>396413.73</v>
      </c>
      <c r="L2" s="411"/>
      <c r="M2" s="409"/>
      <c r="N2" s="461"/>
      <c r="O2" s="219">
        <f>SUM(C2:N2)</f>
        <v>3579169.52</v>
      </c>
      <c r="P2" s="81"/>
    </row>
    <row r="3" spans="1:16" x14ac:dyDescent="0.3">
      <c r="A3" s="212" t="s">
        <v>1</v>
      </c>
      <c r="B3" s="82" t="s">
        <v>2</v>
      </c>
      <c r="C3" s="470">
        <v>12799060.57</v>
      </c>
      <c r="D3" s="382">
        <v>19600860.030000001</v>
      </c>
      <c r="E3" s="379">
        <v>11913467.960000001</v>
      </c>
      <c r="F3" s="380">
        <v>173470727.06999999</v>
      </c>
      <c r="G3" s="380">
        <v>15756502.699999999</v>
      </c>
      <c r="H3" s="381">
        <v>9747070.4900000002</v>
      </c>
      <c r="I3" s="379">
        <v>15127083.689999999</v>
      </c>
      <c r="J3" s="380">
        <v>22795853.039999999</v>
      </c>
      <c r="K3" s="381">
        <v>12866713.880000001</v>
      </c>
      <c r="L3" s="381"/>
      <c r="M3" s="380"/>
      <c r="N3" s="379"/>
      <c r="O3" s="219">
        <f t="shared" ref="O3:O70" si="0">SUM(C3:N3)</f>
        <v>294077339.43000001</v>
      </c>
    </row>
    <row r="4" spans="1:16" x14ac:dyDescent="0.3">
      <c r="A4" s="208" t="s">
        <v>3</v>
      </c>
      <c r="B4" s="1" t="s">
        <v>4</v>
      </c>
      <c r="C4" s="382">
        <v>198223.91</v>
      </c>
      <c r="D4" s="380">
        <v>249096.67</v>
      </c>
      <c r="E4" s="379">
        <v>161443.78</v>
      </c>
      <c r="F4" s="380">
        <v>322602.23</v>
      </c>
      <c r="G4" s="380">
        <v>116314.02</v>
      </c>
      <c r="H4" s="381">
        <v>147732.17000000001</v>
      </c>
      <c r="I4" s="379">
        <v>301252.78000000003</v>
      </c>
      <c r="J4" s="380">
        <v>153375.96</v>
      </c>
      <c r="K4" s="381">
        <v>292067.61</v>
      </c>
      <c r="L4" s="381"/>
      <c r="M4" s="380"/>
      <c r="N4" s="379"/>
      <c r="O4" s="219">
        <f t="shared" si="0"/>
        <v>1942109.13</v>
      </c>
    </row>
    <row r="5" spans="1:16" x14ac:dyDescent="0.3">
      <c r="A5" s="208" t="s">
        <v>5</v>
      </c>
      <c r="B5" s="1" t="s">
        <v>6</v>
      </c>
      <c r="C5" s="382">
        <f>366608.23+2759.42</f>
        <v>369367.64999999997</v>
      </c>
      <c r="D5" s="381">
        <v>196073</v>
      </c>
      <c r="E5" s="381">
        <f>127594.72+1569.45</f>
        <v>129164.17</v>
      </c>
      <c r="F5" s="380">
        <f>190256.41+582.3</f>
        <v>190838.71</v>
      </c>
      <c r="G5" s="380">
        <f>94180.92+111.18</f>
        <v>94292.099999999991</v>
      </c>
      <c r="H5" s="381">
        <f>272831.08-15804.74</f>
        <v>257026.34000000003</v>
      </c>
      <c r="I5" s="379">
        <v>160998.70000000001</v>
      </c>
      <c r="J5" s="380">
        <f>93466.96+388.2</f>
        <v>93855.16</v>
      </c>
      <c r="K5" s="381">
        <f>138428.17+4076.1</f>
        <v>142504.27000000002</v>
      </c>
      <c r="L5" s="381"/>
      <c r="M5" s="380"/>
      <c r="N5" s="379"/>
      <c r="O5" s="219">
        <f t="shared" si="0"/>
        <v>1634120.0999999999</v>
      </c>
      <c r="P5" s="246"/>
    </row>
    <row r="6" spans="1:16" x14ac:dyDescent="0.3">
      <c r="A6" s="208" t="s">
        <v>7</v>
      </c>
      <c r="B6" s="1" t="s">
        <v>8</v>
      </c>
      <c r="C6" s="382">
        <v>806364.25</v>
      </c>
      <c r="D6" s="380">
        <v>729693.42</v>
      </c>
      <c r="E6" s="379">
        <v>569645.41</v>
      </c>
      <c r="F6" s="380">
        <v>672581.98</v>
      </c>
      <c r="G6" s="380">
        <v>655291.9</v>
      </c>
      <c r="H6" s="381">
        <v>585779.92000000004</v>
      </c>
      <c r="I6" s="379">
        <v>649265.14</v>
      </c>
      <c r="J6" s="380">
        <v>731754.45</v>
      </c>
      <c r="K6" s="381">
        <v>787384.5</v>
      </c>
      <c r="L6" s="381"/>
      <c r="M6" s="380"/>
      <c r="N6" s="379"/>
      <c r="O6" s="219">
        <f t="shared" si="0"/>
        <v>6187760.9699999997</v>
      </c>
      <c r="P6" s="246"/>
    </row>
    <row r="7" spans="1:16" x14ac:dyDescent="0.3">
      <c r="A7" s="208" t="s">
        <v>9</v>
      </c>
      <c r="B7" s="1" t="s">
        <v>10</v>
      </c>
      <c r="C7" s="470">
        <v>0</v>
      </c>
      <c r="D7" s="380">
        <v>0</v>
      </c>
      <c r="E7" s="379">
        <v>0</v>
      </c>
      <c r="F7" s="412">
        <v>0</v>
      </c>
      <c r="G7" s="381">
        <v>0</v>
      </c>
      <c r="H7" s="381">
        <v>0</v>
      </c>
      <c r="I7" s="381">
        <v>0</v>
      </c>
      <c r="J7" s="381">
        <v>0</v>
      </c>
      <c r="K7" s="381">
        <v>0</v>
      </c>
      <c r="L7" s="381"/>
      <c r="M7" s="381"/>
      <c r="N7" s="379"/>
      <c r="O7" s="219">
        <f t="shared" si="0"/>
        <v>0</v>
      </c>
      <c r="P7" s="246"/>
    </row>
    <row r="8" spans="1:16" x14ac:dyDescent="0.3">
      <c r="A8" s="208" t="s">
        <v>778</v>
      </c>
      <c r="B8" s="1" t="s">
        <v>777</v>
      </c>
      <c r="C8" s="470">
        <v>0</v>
      </c>
      <c r="D8" s="380">
        <v>0</v>
      </c>
      <c r="E8" s="379">
        <v>0</v>
      </c>
      <c r="F8" s="412">
        <v>0</v>
      </c>
      <c r="G8" s="381">
        <v>0</v>
      </c>
      <c r="H8" s="381">
        <v>0</v>
      </c>
      <c r="I8" s="381">
        <v>0</v>
      </c>
      <c r="J8" s="381">
        <v>0</v>
      </c>
      <c r="K8" s="381">
        <v>0</v>
      </c>
      <c r="L8" s="381"/>
      <c r="M8" s="381"/>
      <c r="N8" s="379"/>
      <c r="O8" s="219">
        <f t="shared" si="0"/>
        <v>0</v>
      </c>
      <c r="P8" s="246"/>
    </row>
    <row r="9" spans="1:16" x14ac:dyDescent="0.3">
      <c r="A9" s="208" t="s">
        <v>11</v>
      </c>
      <c r="B9" s="1" t="s">
        <v>12</v>
      </c>
      <c r="C9" s="382">
        <v>111204.27</v>
      </c>
      <c r="D9" s="380">
        <v>145196.49</v>
      </c>
      <c r="E9" s="379">
        <v>137656.95000000001</v>
      </c>
      <c r="F9" s="380">
        <v>154737.12</v>
      </c>
      <c r="G9" s="380">
        <v>103637.97</v>
      </c>
      <c r="H9" s="381">
        <v>95832.39</v>
      </c>
      <c r="I9" s="379">
        <v>122307.33</v>
      </c>
      <c r="J9" s="380">
        <v>126095.58</v>
      </c>
      <c r="K9" s="381">
        <v>125695.41</v>
      </c>
      <c r="L9" s="381"/>
      <c r="M9" s="380"/>
      <c r="N9" s="379"/>
      <c r="O9" s="219">
        <f t="shared" si="0"/>
        <v>1122363.51</v>
      </c>
    </row>
    <row r="10" spans="1:16" x14ac:dyDescent="0.3">
      <c r="A10" s="208" t="s">
        <v>13</v>
      </c>
      <c r="B10" s="1" t="s">
        <v>14</v>
      </c>
      <c r="C10" s="382">
        <v>12125</v>
      </c>
      <c r="D10" s="380">
        <v>6531.34</v>
      </c>
      <c r="E10" s="379">
        <v>9945.7199999999993</v>
      </c>
      <c r="F10" s="380">
        <v>7000</v>
      </c>
      <c r="G10" s="380">
        <v>0</v>
      </c>
      <c r="H10" s="381">
        <v>20397</v>
      </c>
      <c r="I10" s="379">
        <v>42495</v>
      </c>
      <c r="J10" s="380">
        <v>1046</v>
      </c>
      <c r="K10" s="381">
        <v>58456.17</v>
      </c>
      <c r="L10" s="381"/>
      <c r="M10" s="380"/>
      <c r="N10" s="379"/>
      <c r="O10" s="219">
        <f t="shared" si="0"/>
        <v>157996.22999999998</v>
      </c>
      <c r="P10" s="81"/>
    </row>
    <row r="11" spans="1:16" x14ac:dyDescent="0.3">
      <c r="A11" s="208" t="s">
        <v>338</v>
      </c>
      <c r="B11" s="1" t="s">
        <v>334</v>
      </c>
      <c r="C11" s="382">
        <v>186626.93</v>
      </c>
      <c r="D11" s="380">
        <v>238539.98</v>
      </c>
      <c r="E11" s="379">
        <v>137664.34</v>
      </c>
      <c r="F11" s="380">
        <v>197146.82</v>
      </c>
      <c r="G11" s="380">
        <v>122642.75</v>
      </c>
      <c r="H11" s="381">
        <v>87469.62</v>
      </c>
      <c r="I11" s="379">
        <v>187714.71</v>
      </c>
      <c r="J11" s="382">
        <v>188902.13</v>
      </c>
      <c r="K11" s="381">
        <v>154026.65</v>
      </c>
      <c r="L11" s="381"/>
      <c r="M11" s="380"/>
      <c r="N11" s="379"/>
      <c r="O11" s="219">
        <f t="shared" si="0"/>
        <v>1500733.9300000002</v>
      </c>
    </row>
    <row r="12" spans="1:16" x14ac:dyDescent="0.3">
      <c r="A12" s="208" t="s">
        <v>337</v>
      </c>
      <c r="B12" s="1" t="s">
        <v>325</v>
      </c>
      <c r="C12" s="382">
        <v>67200.45</v>
      </c>
      <c r="D12" s="380">
        <v>95274.98</v>
      </c>
      <c r="E12" s="379">
        <v>70646.820000000007</v>
      </c>
      <c r="F12" s="380">
        <v>102604.17</v>
      </c>
      <c r="G12" s="380">
        <v>69412.320000000007</v>
      </c>
      <c r="H12" s="381">
        <v>65407.93</v>
      </c>
      <c r="I12" s="379">
        <v>55326.15</v>
      </c>
      <c r="J12" s="380">
        <v>93544.34</v>
      </c>
      <c r="K12" s="381">
        <v>123414.78</v>
      </c>
      <c r="L12" s="381"/>
      <c r="M12" s="380"/>
      <c r="N12" s="379"/>
      <c r="O12" s="219">
        <f t="shared" si="0"/>
        <v>742831.94</v>
      </c>
    </row>
    <row r="13" spans="1:16" x14ac:dyDescent="0.3">
      <c r="A13" s="208" t="s">
        <v>787</v>
      </c>
      <c r="B13" s="1" t="s">
        <v>788</v>
      </c>
      <c r="C13" s="382">
        <v>0</v>
      </c>
      <c r="D13" s="382">
        <v>0</v>
      </c>
      <c r="E13" s="379">
        <v>0</v>
      </c>
      <c r="F13" s="382">
        <v>0</v>
      </c>
      <c r="G13" s="382">
        <v>0</v>
      </c>
      <c r="H13" s="384">
        <v>0</v>
      </c>
      <c r="I13" s="379">
        <v>0</v>
      </c>
      <c r="J13" s="382">
        <v>0</v>
      </c>
      <c r="K13" s="384">
        <v>0</v>
      </c>
      <c r="L13" s="384"/>
      <c r="M13" s="382"/>
      <c r="N13" s="379"/>
      <c r="O13" s="219">
        <f t="shared" si="0"/>
        <v>0</v>
      </c>
    </row>
    <row r="14" spans="1:16" x14ac:dyDescent="0.3">
      <c r="A14" s="208" t="s">
        <v>15</v>
      </c>
      <c r="B14" s="1" t="s">
        <v>16</v>
      </c>
      <c r="C14" s="382">
        <v>6197402.7199999997</v>
      </c>
      <c r="D14" s="380">
        <v>6775122.5800000001</v>
      </c>
      <c r="E14" s="379">
        <v>5605836.3899999997</v>
      </c>
      <c r="F14" s="380">
        <v>247529544.80000001</v>
      </c>
      <c r="G14" s="380">
        <v>5144103</v>
      </c>
      <c r="H14" s="381">
        <v>4988941.33</v>
      </c>
      <c r="I14" s="379">
        <v>6078070.5300000003</v>
      </c>
      <c r="J14" s="380">
        <v>6036849.9100000001</v>
      </c>
      <c r="K14" s="381">
        <v>5796222.8300000001</v>
      </c>
      <c r="L14" s="381"/>
      <c r="M14" s="380"/>
      <c r="N14" s="379"/>
      <c r="O14" s="219">
        <f t="shared" si="0"/>
        <v>294152094.08999997</v>
      </c>
    </row>
    <row r="15" spans="1:16" x14ac:dyDescent="0.3">
      <c r="A15" s="208" t="s">
        <v>17</v>
      </c>
      <c r="B15" s="1" t="s">
        <v>18</v>
      </c>
      <c r="C15" s="382">
        <v>1826207.69</v>
      </c>
      <c r="D15" s="380">
        <v>2143846.87</v>
      </c>
      <c r="E15" s="379">
        <v>1807200.35</v>
      </c>
      <c r="F15" s="380">
        <v>2243318.2000000002</v>
      </c>
      <c r="G15" s="380">
        <v>1894490.39</v>
      </c>
      <c r="H15" s="381">
        <v>1608489.31</v>
      </c>
      <c r="I15" s="379">
        <v>2488977.85</v>
      </c>
      <c r="J15" s="380">
        <v>1985912.43</v>
      </c>
      <c r="K15" s="381">
        <v>2121378.41</v>
      </c>
      <c r="L15" s="381"/>
      <c r="M15" s="380"/>
      <c r="N15" s="379"/>
      <c r="O15" s="219">
        <f t="shared" si="0"/>
        <v>18119821.5</v>
      </c>
    </row>
    <row r="16" spans="1:16" x14ac:dyDescent="0.3">
      <c r="A16" s="208" t="s">
        <v>19</v>
      </c>
      <c r="B16" s="1" t="s">
        <v>20</v>
      </c>
      <c r="C16" s="382">
        <v>171866.43</v>
      </c>
      <c r="D16" s="380">
        <v>208779.27</v>
      </c>
      <c r="E16" s="379">
        <v>205241.85</v>
      </c>
      <c r="F16" s="380">
        <v>190381.36</v>
      </c>
      <c r="G16" s="380">
        <v>191595.51999999999</v>
      </c>
      <c r="H16" s="381">
        <v>144851.85</v>
      </c>
      <c r="I16" s="379">
        <v>180776.74</v>
      </c>
      <c r="J16" s="380">
        <v>172022.35</v>
      </c>
      <c r="K16" s="381">
        <v>174160.15</v>
      </c>
      <c r="L16" s="381"/>
      <c r="M16" s="380"/>
      <c r="N16" s="379"/>
      <c r="O16" s="219">
        <f t="shared" si="0"/>
        <v>1639675.52</v>
      </c>
    </row>
    <row r="17" spans="1:15" x14ac:dyDescent="0.3">
      <c r="A17" s="208" t="s">
        <v>779</v>
      </c>
      <c r="B17" s="1" t="s">
        <v>780</v>
      </c>
      <c r="C17" s="382">
        <v>3153445.36</v>
      </c>
      <c r="D17" s="380">
        <v>3487574.14</v>
      </c>
      <c r="E17" s="379">
        <v>2855070.49</v>
      </c>
      <c r="F17" s="380">
        <v>8043110.9100000001</v>
      </c>
      <c r="G17" s="380">
        <v>4661484.1399999997</v>
      </c>
      <c r="H17" s="381">
        <v>4077171.73</v>
      </c>
      <c r="I17" s="379">
        <v>3811204.37</v>
      </c>
      <c r="J17" s="380">
        <v>3703536.35</v>
      </c>
      <c r="K17" s="381">
        <v>4476292.66</v>
      </c>
      <c r="L17" s="381"/>
      <c r="M17" s="380"/>
      <c r="N17" s="379"/>
      <c r="O17" s="219">
        <f t="shared" si="0"/>
        <v>38268890.150000006</v>
      </c>
    </row>
    <row r="18" spans="1:15" x14ac:dyDescent="0.3">
      <c r="A18" s="208" t="s">
        <v>21</v>
      </c>
      <c r="B18" s="1" t="s">
        <v>22</v>
      </c>
      <c r="C18" s="382">
        <v>1142230</v>
      </c>
      <c r="D18" s="380">
        <v>2528110</v>
      </c>
      <c r="E18" s="379">
        <v>12279760</v>
      </c>
      <c r="F18" s="380">
        <v>1546090</v>
      </c>
      <c r="G18" s="380">
        <v>1490620</v>
      </c>
      <c r="H18" s="381">
        <v>1288150</v>
      </c>
      <c r="I18" s="379">
        <v>1305450</v>
      </c>
      <c r="J18" s="380">
        <v>1174680</v>
      </c>
      <c r="K18" s="381">
        <v>1405170</v>
      </c>
      <c r="L18" s="381"/>
      <c r="M18" s="380"/>
      <c r="N18" s="379"/>
      <c r="O18" s="219">
        <f t="shared" si="0"/>
        <v>24160260</v>
      </c>
    </row>
    <row r="19" spans="1:15" x14ac:dyDescent="0.3">
      <c r="A19" s="208" t="s">
        <v>23</v>
      </c>
      <c r="B19" s="1" t="s">
        <v>24</v>
      </c>
      <c r="C19" s="470">
        <v>0</v>
      </c>
      <c r="D19" s="379">
        <v>0</v>
      </c>
      <c r="E19" s="379">
        <v>0</v>
      </c>
      <c r="F19" s="412">
        <v>0</v>
      </c>
      <c r="G19" s="381">
        <v>0</v>
      </c>
      <c r="H19" s="381">
        <v>0</v>
      </c>
      <c r="I19" s="381">
        <v>0</v>
      </c>
      <c r="J19" s="381">
        <v>0</v>
      </c>
      <c r="K19" s="381">
        <v>0</v>
      </c>
      <c r="L19" s="381"/>
      <c r="M19" s="381"/>
      <c r="N19" s="379"/>
      <c r="O19" s="219">
        <f t="shared" si="0"/>
        <v>0</v>
      </c>
    </row>
    <row r="20" spans="1:15" x14ac:dyDescent="0.3">
      <c r="A20" s="208" t="s">
        <v>25</v>
      </c>
      <c r="B20" s="1" t="s">
        <v>26</v>
      </c>
      <c r="C20" s="470">
        <v>51856.91</v>
      </c>
      <c r="D20" s="380">
        <v>66079.12</v>
      </c>
      <c r="E20" s="379">
        <v>53055.5</v>
      </c>
      <c r="F20" s="412">
        <v>96373.28</v>
      </c>
      <c r="G20" s="381">
        <v>70892.91</v>
      </c>
      <c r="H20" s="381">
        <v>49705.04</v>
      </c>
      <c r="I20" s="381">
        <v>63340.59</v>
      </c>
      <c r="J20" s="380">
        <v>85746.39</v>
      </c>
      <c r="K20" s="381">
        <v>99974.89</v>
      </c>
      <c r="L20" s="381"/>
      <c r="M20" s="381"/>
      <c r="N20" s="379"/>
      <c r="O20" s="219">
        <f t="shared" si="0"/>
        <v>637024.63</v>
      </c>
    </row>
    <row r="21" spans="1:15" x14ac:dyDescent="0.3">
      <c r="A21" s="208" t="s">
        <v>326</v>
      </c>
      <c r="B21" s="1" t="s">
        <v>327</v>
      </c>
      <c r="C21" s="382">
        <v>1267434</v>
      </c>
      <c r="D21" s="380">
        <v>1515255</v>
      </c>
      <c r="E21" s="381">
        <v>1371069</v>
      </c>
      <c r="F21" s="380">
        <v>1547244</v>
      </c>
      <c r="G21" s="380">
        <v>1369260</v>
      </c>
      <c r="H21" s="381">
        <v>1349817</v>
      </c>
      <c r="I21" s="379">
        <v>1414278</v>
      </c>
      <c r="J21" s="380">
        <v>1681915.92</v>
      </c>
      <c r="K21" s="381">
        <v>1434993.3</v>
      </c>
      <c r="L21" s="381"/>
      <c r="M21" s="381"/>
      <c r="N21" s="379"/>
      <c r="O21" s="219">
        <f t="shared" si="0"/>
        <v>12951266.220000001</v>
      </c>
    </row>
    <row r="22" spans="1:15" x14ac:dyDescent="0.3">
      <c r="A22" s="208" t="s">
        <v>802</v>
      </c>
      <c r="B22" s="1" t="s">
        <v>801</v>
      </c>
      <c r="C22" s="470">
        <v>0</v>
      </c>
      <c r="D22" s="380">
        <v>0</v>
      </c>
      <c r="E22" s="380">
        <v>0</v>
      </c>
      <c r="F22" s="412">
        <v>0</v>
      </c>
      <c r="G22" s="381">
        <v>0</v>
      </c>
      <c r="H22" s="379">
        <v>0</v>
      </c>
      <c r="I22" s="379">
        <v>0</v>
      </c>
      <c r="J22" s="380">
        <v>0</v>
      </c>
      <c r="K22" s="381">
        <v>11074.18</v>
      </c>
      <c r="L22" s="381"/>
      <c r="M22" s="381"/>
      <c r="N22" s="379"/>
      <c r="O22" s="219">
        <f t="shared" ref="O22" si="1">SUM(C22:N22)</f>
        <v>11074.18</v>
      </c>
    </row>
    <row r="23" spans="1:15" x14ac:dyDescent="0.3">
      <c r="A23" s="208" t="s">
        <v>27</v>
      </c>
      <c r="B23" s="1" t="s">
        <v>28</v>
      </c>
      <c r="C23" s="470">
        <v>0</v>
      </c>
      <c r="D23" s="380">
        <v>0</v>
      </c>
      <c r="E23" s="380">
        <v>0</v>
      </c>
      <c r="F23" s="412">
        <v>0</v>
      </c>
      <c r="G23" s="381">
        <v>0</v>
      </c>
      <c r="H23" s="379">
        <v>0</v>
      </c>
      <c r="I23" s="379">
        <v>0</v>
      </c>
      <c r="J23" s="380">
        <v>0</v>
      </c>
      <c r="K23" s="381">
        <v>0</v>
      </c>
      <c r="L23" s="381"/>
      <c r="M23" s="381"/>
      <c r="N23" s="379"/>
      <c r="O23" s="219">
        <f t="shared" si="0"/>
        <v>0</v>
      </c>
    </row>
    <row r="24" spans="1:15" x14ac:dyDescent="0.3">
      <c r="A24" s="208" t="s">
        <v>29</v>
      </c>
      <c r="B24" s="1" t="s">
        <v>30</v>
      </c>
      <c r="C24" s="470">
        <v>0</v>
      </c>
      <c r="D24" s="380">
        <v>0</v>
      </c>
      <c r="E24" s="380">
        <v>0</v>
      </c>
      <c r="F24" s="412">
        <v>0</v>
      </c>
      <c r="G24" s="381">
        <v>0</v>
      </c>
      <c r="H24" s="379">
        <v>0</v>
      </c>
      <c r="I24" s="379">
        <v>0</v>
      </c>
      <c r="J24" s="380">
        <v>0</v>
      </c>
      <c r="K24" s="381">
        <v>0</v>
      </c>
      <c r="L24" s="381"/>
      <c r="M24" s="381"/>
      <c r="N24" s="379"/>
      <c r="O24" s="219">
        <f t="shared" si="0"/>
        <v>0</v>
      </c>
    </row>
    <row r="25" spans="1:15" x14ac:dyDescent="0.3">
      <c r="A25" s="208" t="s">
        <v>31</v>
      </c>
      <c r="B25" s="1" t="s">
        <v>32</v>
      </c>
      <c r="C25" s="382">
        <v>39219410.950000003</v>
      </c>
      <c r="D25" s="380">
        <v>11828926.210000001</v>
      </c>
      <c r="E25" s="381">
        <v>7177206.8600000003</v>
      </c>
      <c r="F25" s="380">
        <v>11945379.060000001</v>
      </c>
      <c r="G25" s="380">
        <v>7671916.5199999996</v>
      </c>
      <c r="H25" s="381">
        <v>9192309.5500000007</v>
      </c>
      <c r="I25" s="379">
        <v>51683640.880000003</v>
      </c>
      <c r="J25" s="380">
        <v>9689611.6300000008</v>
      </c>
      <c r="K25" s="381">
        <v>7636420.5999999996</v>
      </c>
      <c r="L25" s="381"/>
      <c r="M25" s="381"/>
      <c r="N25" s="379"/>
      <c r="O25" s="219">
        <f t="shared" si="0"/>
        <v>156044822.25999999</v>
      </c>
    </row>
    <row r="26" spans="1:15" x14ac:dyDescent="0.3">
      <c r="A26" s="208" t="s">
        <v>33</v>
      </c>
      <c r="B26" s="1" t="s">
        <v>34</v>
      </c>
      <c r="C26" s="382">
        <v>469106.13</v>
      </c>
      <c r="D26" s="380">
        <v>18161.93</v>
      </c>
      <c r="E26" s="381">
        <v>99588.66</v>
      </c>
      <c r="F26" s="380">
        <v>594841.43000000005</v>
      </c>
      <c r="G26" s="380">
        <v>21255340.609999999</v>
      </c>
      <c r="H26" s="381">
        <v>543685.57999999996</v>
      </c>
      <c r="I26" s="379">
        <v>769815.6</v>
      </c>
      <c r="J26" s="380">
        <v>841462.56</v>
      </c>
      <c r="K26" s="381">
        <v>743198.51</v>
      </c>
      <c r="L26" s="381"/>
      <c r="M26" s="381"/>
      <c r="N26" s="379"/>
      <c r="O26" s="219">
        <f t="shared" si="0"/>
        <v>25335201.009999998</v>
      </c>
    </row>
    <row r="27" spans="1:15" x14ac:dyDescent="0.3">
      <c r="A27" s="208" t="s">
        <v>35</v>
      </c>
      <c r="B27" s="1" t="s">
        <v>36</v>
      </c>
      <c r="C27" s="382">
        <v>12427.37</v>
      </c>
      <c r="D27" s="380">
        <v>15243.48</v>
      </c>
      <c r="E27" s="381">
        <v>1947124.85</v>
      </c>
      <c r="F27" s="380">
        <v>19509.72</v>
      </c>
      <c r="G27" s="380">
        <v>7449.09</v>
      </c>
      <c r="H27" s="381">
        <v>15260.39</v>
      </c>
      <c r="I27" s="379">
        <v>26904.77</v>
      </c>
      <c r="J27" s="380">
        <v>4124.25</v>
      </c>
      <c r="K27" s="381">
        <v>17213.37</v>
      </c>
      <c r="L27" s="381"/>
      <c r="M27" s="381"/>
      <c r="N27" s="379"/>
      <c r="O27" s="219">
        <f t="shared" si="0"/>
        <v>2065257.2900000003</v>
      </c>
    </row>
    <row r="28" spans="1:15" x14ac:dyDescent="0.3">
      <c r="A28" s="208" t="s">
        <v>37</v>
      </c>
      <c r="B28" s="1" t="s">
        <v>38</v>
      </c>
      <c r="C28" s="382">
        <v>0</v>
      </c>
      <c r="D28" s="380">
        <v>0</v>
      </c>
      <c r="E28" s="381">
        <v>0</v>
      </c>
      <c r="F28" s="412">
        <v>0</v>
      </c>
      <c r="G28" s="381">
        <v>0</v>
      </c>
      <c r="H28" s="216">
        <v>0</v>
      </c>
      <c r="I28" s="379">
        <v>0</v>
      </c>
      <c r="J28" s="380">
        <v>0</v>
      </c>
      <c r="K28" s="381">
        <v>0</v>
      </c>
      <c r="L28" s="381"/>
      <c r="M28" s="381"/>
      <c r="N28" s="558"/>
      <c r="O28" s="219">
        <f t="shared" si="0"/>
        <v>0</v>
      </c>
    </row>
    <row r="29" spans="1:15" x14ac:dyDescent="0.3">
      <c r="A29" s="208" t="s">
        <v>771</v>
      </c>
      <c r="B29" s="1" t="s">
        <v>40</v>
      </c>
      <c r="C29" s="382">
        <v>13130526.99</v>
      </c>
      <c r="D29" s="380">
        <v>15068319.18</v>
      </c>
      <c r="E29" s="381">
        <v>15867360.1</v>
      </c>
      <c r="F29" s="380">
        <v>12891113.75</v>
      </c>
      <c r="G29" s="380">
        <v>16960102.84</v>
      </c>
      <c r="H29" s="381">
        <v>14414256.1</v>
      </c>
      <c r="I29" s="379">
        <v>15578318.810000001</v>
      </c>
      <c r="J29" s="380">
        <v>15363962.49</v>
      </c>
      <c r="K29" s="381">
        <v>13977559.57</v>
      </c>
      <c r="L29" s="381"/>
      <c r="M29" s="381"/>
      <c r="N29" s="558"/>
      <c r="O29" s="219">
        <f t="shared" si="0"/>
        <v>133251519.82999998</v>
      </c>
    </row>
    <row r="30" spans="1:15" x14ac:dyDescent="0.3">
      <c r="A30" s="208" t="s">
        <v>41</v>
      </c>
      <c r="B30" s="1" t="s">
        <v>42</v>
      </c>
      <c r="C30" s="382">
        <v>159328206.15000001</v>
      </c>
      <c r="D30" s="380">
        <v>188896378.27000001</v>
      </c>
      <c r="E30" s="381">
        <v>170775133.11000001</v>
      </c>
      <c r="F30" s="380">
        <v>181635193.08000001</v>
      </c>
      <c r="G30" s="380">
        <v>168899343.90000001</v>
      </c>
      <c r="H30" s="381">
        <v>167681812.84999999</v>
      </c>
      <c r="I30" s="379">
        <v>183850403.22999999</v>
      </c>
      <c r="J30" s="380">
        <v>175449512.41</v>
      </c>
      <c r="K30" s="381">
        <v>152950713.22999999</v>
      </c>
      <c r="L30" s="381"/>
      <c r="M30" s="381"/>
      <c r="N30" s="558"/>
      <c r="O30" s="219">
        <f t="shared" si="0"/>
        <v>1549466696.23</v>
      </c>
    </row>
    <row r="31" spans="1:15" x14ac:dyDescent="0.3">
      <c r="A31" s="208" t="s">
        <v>43</v>
      </c>
      <c r="B31" s="1" t="s">
        <v>44</v>
      </c>
      <c r="C31" s="470">
        <v>0</v>
      </c>
      <c r="D31" s="380">
        <v>0</v>
      </c>
      <c r="E31" s="381">
        <v>0</v>
      </c>
      <c r="F31" s="412">
        <v>0</v>
      </c>
      <c r="G31" s="380">
        <v>0</v>
      </c>
      <c r="H31" s="379">
        <v>0</v>
      </c>
      <c r="I31" s="379">
        <v>0</v>
      </c>
      <c r="J31" s="380">
        <v>0</v>
      </c>
      <c r="K31" s="381">
        <v>0</v>
      </c>
      <c r="L31" s="381"/>
      <c r="M31" s="381"/>
      <c r="N31" s="558"/>
      <c r="O31" s="219">
        <f t="shared" si="0"/>
        <v>0</v>
      </c>
    </row>
    <row r="32" spans="1:15" x14ac:dyDescent="0.3">
      <c r="A32" s="208" t="s">
        <v>45</v>
      </c>
      <c r="B32" s="1" t="s">
        <v>46</v>
      </c>
      <c r="C32" s="382">
        <v>1074.77</v>
      </c>
      <c r="D32" s="380">
        <v>6409.45</v>
      </c>
      <c r="E32" s="379">
        <v>4193.83</v>
      </c>
      <c r="F32" s="380">
        <v>9694.86</v>
      </c>
      <c r="G32" s="380">
        <v>22510.799999999999</v>
      </c>
      <c r="H32" s="381">
        <v>5074.58</v>
      </c>
      <c r="I32" s="379">
        <v>4521.34</v>
      </c>
      <c r="J32" s="380">
        <v>5997.22</v>
      </c>
      <c r="K32" s="381">
        <v>7196.3</v>
      </c>
      <c r="L32" s="381"/>
      <c r="M32" s="381"/>
      <c r="N32" s="558"/>
      <c r="O32" s="219">
        <f t="shared" si="0"/>
        <v>66673.150000000009</v>
      </c>
    </row>
    <row r="33" spans="1:304" x14ac:dyDescent="0.3">
      <c r="A33" s="208" t="s">
        <v>47</v>
      </c>
      <c r="B33" s="1" t="s">
        <v>48</v>
      </c>
      <c r="C33" s="382">
        <v>948700.68</v>
      </c>
      <c r="D33" s="380">
        <v>1166392.55</v>
      </c>
      <c r="E33" s="379">
        <v>969564.74</v>
      </c>
      <c r="F33" s="380">
        <v>1308919.7</v>
      </c>
      <c r="G33" s="380">
        <v>994505.6</v>
      </c>
      <c r="H33" s="381">
        <v>994848.71</v>
      </c>
      <c r="I33" s="379">
        <v>1017435.82</v>
      </c>
      <c r="J33" s="380">
        <v>974808.09</v>
      </c>
      <c r="K33" s="381">
        <v>955150.91</v>
      </c>
      <c r="L33" s="381"/>
      <c r="M33" s="381"/>
      <c r="N33" s="558"/>
      <c r="O33" s="219">
        <f t="shared" si="0"/>
        <v>9330326.7999999989</v>
      </c>
    </row>
    <row r="34" spans="1:304" x14ac:dyDescent="0.3">
      <c r="A34" s="208" t="s">
        <v>764</v>
      </c>
      <c r="B34" s="1" t="s">
        <v>765</v>
      </c>
      <c r="C34" s="382">
        <v>0</v>
      </c>
      <c r="D34" s="380">
        <v>0</v>
      </c>
      <c r="E34" s="379">
        <v>0</v>
      </c>
      <c r="F34" s="380">
        <v>0</v>
      </c>
      <c r="G34" s="380">
        <v>0</v>
      </c>
      <c r="H34" s="380">
        <v>0</v>
      </c>
      <c r="I34" s="379">
        <v>0</v>
      </c>
      <c r="J34" s="380">
        <v>6531.84</v>
      </c>
      <c r="K34" s="380">
        <v>0</v>
      </c>
      <c r="L34" s="381"/>
      <c r="M34" s="381"/>
      <c r="N34" s="558"/>
      <c r="O34" s="219">
        <f>SUM(C34:N34)</f>
        <v>6531.84</v>
      </c>
    </row>
    <row r="35" spans="1:304" x14ac:dyDescent="0.3">
      <c r="A35" s="208" t="s">
        <v>49</v>
      </c>
      <c r="B35" s="1" t="s">
        <v>50</v>
      </c>
      <c r="C35" s="382">
        <v>1153850.08</v>
      </c>
      <c r="D35" s="380">
        <v>1433100.29</v>
      </c>
      <c r="E35" s="379">
        <v>881513.52</v>
      </c>
      <c r="F35" s="380">
        <v>1173360.02</v>
      </c>
      <c r="G35" s="380">
        <v>916588.63</v>
      </c>
      <c r="H35" s="381">
        <v>923219.73</v>
      </c>
      <c r="I35" s="379">
        <v>988574.25</v>
      </c>
      <c r="J35" s="380">
        <v>1037062.53</v>
      </c>
      <c r="K35" s="381">
        <v>940921.64</v>
      </c>
      <c r="L35" s="381"/>
      <c r="M35" s="381"/>
      <c r="N35" s="379"/>
      <c r="O35" s="219">
        <f t="shared" si="0"/>
        <v>9448190.6899999995</v>
      </c>
    </row>
    <row r="36" spans="1:304" x14ac:dyDescent="0.3">
      <c r="A36" s="208" t="s">
        <v>51</v>
      </c>
      <c r="B36" s="1" t="s">
        <v>52</v>
      </c>
      <c r="C36" s="470">
        <v>0</v>
      </c>
      <c r="D36" s="380">
        <v>0</v>
      </c>
      <c r="E36" s="379">
        <v>0</v>
      </c>
      <c r="F36" s="412">
        <v>0</v>
      </c>
      <c r="G36" s="380">
        <v>0</v>
      </c>
      <c r="H36" s="216">
        <v>0</v>
      </c>
      <c r="I36" s="379">
        <v>0</v>
      </c>
      <c r="J36" s="380">
        <v>0</v>
      </c>
      <c r="K36" s="380">
        <v>0</v>
      </c>
      <c r="L36" s="381"/>
      <c r="M36" s="384"/>
      <c r="N36" s="379"/>
      <c r="O36" s="219">
        <f t="shared" si="0"/>
        <v>0</v>
      </c>
    </row>
    <row r="37" spans="1:304" x14ac:dyDescent="0.3">
      <c r="A37" s="208" t="s">
        <v>53</v>
      </c>
      <c r="B37" s="1" t="s">
        <v>54</v>
      </c>
      <c r="C37" s="382">
        <v>32709.41</v>
      </c>
      <c r="D37" s="380">
        <v>50448.2</v>
      </c>
      <c r="E37" s="379">
        <v>31430.74</v>
      </c>
      <c r="F37" s="380">
        <v>54873.61</v>
      </c>
      <c r="G37" s="380">
        <v>40828.080000000002</v>
      </c>
      <c r="H37" s="381">
        <v>29236.91</v>
      </c>
      <c r="I37" s="379">
        <v>49086.01</v>
      </c>
      <c r="J37" s="380">
        <v>52540.69</v>
      </c>
      <c r="K37" s="384">
        <v>43848.05</v>
      </c>
      <c r="L37" s="381"/>
      <c r="M37" s="382"/>
      <c r="N37" s="379"/>
      <c r="O37" s="219">
        <f t="shared" si="0"/>
        <v>385001.7</v>
      </c>
    </row>
    <row r="38" spans="1:304" x14ac:dyDescent="0.3">
      <c r="A38" s="208" t="s">
        <v>307</v>
      </c>
      <c r="B38" s="1" t="s">
        <v>55</v>
      </c>
      <c r="C38" s="382">
        <v>14730.08</v>
      </c>
      <c r="D38" s="380">
        <v>16998.240000000002</v>
      </c>
      <c r="E38" s="379">
        <v>19498.39</v>
      </c>
      <c r="F38" s="380">
        <v>18132.87</v>
      </c>
      <c r="G38" s="380">
        <v>10507.59</v>
      </c>
      <c r="H38" s="381">
        <v>10489.39</v>
      </c>
      <c r="I38" s="379">
        <v>15533.22</v>
      </c>
      <c r="J38" s="380">
        <v>18443.71</v>
      </c>
      <c r="K38" s="384">
        <v>15558.42</v>
      </c>
      <c r="L38" s="381"/>
      <c r="M38" s="382"/>
      <c r="N38" s="379"/>
      <c r="O38" s="219">
        <f t="shared" si="0"/>
        <v>139891.91</v>
      </c>
    </row>
    <row r="39" spans="1:304" x14ac:dyDescent="0.3">
      <c r="A39" s="208" t="s">
        <v>56</v>
      </c>
      <c r="B39" s="1" t="s">
        <v>57</v>
      </c>
      <c r="C39" s="382">
        <v>52513.75</v>
      </c>
      <c r="D39" s="380">
        <v>81754.399999999994</v>
      </c>
      <c r="E39" s="379">
        <v>60599.57</v>
      </c>
      <c r="F39" s="380">
        <v>68205.56</v>
      </c>
      <c r="G39" s="380">
        <v>78172.679999999993</v>
      </c>
      <c r="H39" s="381">
        <v>52064.27</v>
      </c>
      <c r="I39" s="379">
        <v>129511.6</v>
      </c>
      <c r="J39" s="380">
        <v>131998.46</v>
      </c>
      <c r="K39" s="384">
        <v>100039.14</v>
      </c>
      <c r="L39" s="381"/>
      <c r="M39" s="382"/>
      <c r="N39" s="379"/>
      <c r="O39" s="219">
        <f t="shared" si="0"/>
        <v>754859.43</v>
      </c>
    </row>
    <row r="40" spans="1:304" x14ac:dyDescent="0.3">
      <c r="A40" s="208" t="s">
        <v>58</v>
      </c>
      <c r="B40" s="1" t="s">
        <v>59</v>
      </c>
      <c r="C40" s="382">
        <v>161795.13</v>
      </c>
      <c r="D40" s="380">
        <v>215831.05</v>
      </c>
      <c r="E40" s="379">
        <v>197018.29</v>
      </c>
      <c r="F40" s="380">
        <v>226860.13</v>
      </c>
      <c r="G40" s="380">
        <v>178418.81</v>
      </c>
      <c r="H40" s="381">
        <v>152901.74</v>
      </c>
      <c r="I40" s="379">
        <v>324508.07</v>
      </c>
      <c r="J40" s="380">
        <v>232939.08</v>
      </c>
      <c r="K40" s="384">
        <v>244224.43</v>
      </c>
      <c r="L40" s="381"/>
      <c r="M40" s="382"/>
      <c r="N40" s="379"/>
      <c r="O40" s="219">
        <f t="shared" si="0"/>
        <v>1934496.73</v>
      </c>
    </row>
    <row r="41" spans="1:304" x14ac:dyDescent="0.3">
      <c r="A41" s="208" t="s">
        <v>60</v>
      </c>
      <c r="B41" s="1" t="s">
        <v>61</v>
      </c>
      <c r="C41" s="382">
        <v>282435.92</v>
      </c>
      <c r="D41" s="380">
        <v>412587.33</v>
      </c>
      <c r="E41" s="379">
        <v>319312.15999999997</v>
      </c>
      <c r="F41" s="380">
        <v>417462.49</v>
      </c>
      <c r="G41" s="380">
        <v>232669.2</v>
      </c>
      <c r="H41" s="381">
        <v>189570.72</v>
      </c>
      <c r="I41" s="379">
        <v>650770.06999999995</v>
      </c>
      <c r="J41" s="380">
        <v>444189.29</v>
      </c>
      <c r="K41" s="381">
        <v>411510.02</v>
      </c>
      <c r="L41" s="381"/>
      <c r="M41" s="382"/>
      <c r="N41" s="379"/>
      <c r="O41" s="219">
        <f t="shared" si="0"/>
        <v>3360507.1999999997</v>
      </c>
    </row>
    <row r="42" spans="1:304" x14ac:dyDescent="0.3">
      <c r="A42" s="208" t="s">
        <v>62</v>
      </c>
      <c r="B42" s="1" t="s">
        <v>63</v>
      </c>
      <c r="C42" s="382">
        <v>25002.52</v>
      </c>
      <c r="D42" s="380">
        <v>25024.38</v>
      </c>
      <c r="E42" s="379">
        <v>20524.189999999999</v>
      </c>
      <c r="F42" s="380">
        <v>29452.639999999999</v>
      </c>
      <c r="G42" s="380">
        <v>17341.03</v>
      </c>
      <c r="H42" s="381">
        <v>20514.96</v>
      </c>
      <c r="I42" s="379">
        <v>25306.42</v>
      </c>
      <c r="J42" s="380">
        <v>21456.55</v>
      </c>
      <c r="K42" s="381">
        <v>20789.04</v>
      </c>
      <c r="L42" s="381"/>
      <c r="M42" s="382"/>
      <c r="N42" s="379"/>
      <c r="O42" s="219">
        <f t="shared" si="0"/>
        <v>205411.73</v>
      </c>
    </row>
    <row r="43" spans="1:304" x14ac:dyDescent="0.3">
      <c r="A43" s="208" t="s">
        <v>64</v>
      </c>
      <c r="B43" s="1" t="s">
        <v>65</v>
      </c>
      <c r="C43" s="382">
        <v>3113335.38</v>
      </c>
      <c r="D43" s="380">
        <v>3962634.84</v>
      </c>
      <c r="E43" s="379">
        <v>3272553.03</v>
      </c>
      <c r="F43" s="380">
        <v>4147092.1</v>
      </c>
      <c r="G43" s="380">
        <v>3235149.75</v>
      </c>
      <c r="H43" s="381">
        <v>3356638.3</v>
      </c>
      <c r="I43" s="379">
        <v>4598921.1399999997</v>
      </c>
      <c r="J43" s="380">
        <v>4011352.46</v>
      </c>
      <c r="K43" s="381">
        <v>3707499.7</v>
      </c>
      <c r="L43" s="381"/>
      <c r="M43" s="380"/>
      <c r="N43" s="379"/>
      <c r="O43" s="219">
        <f t="shared" si="0"/>
        <v>33405176.700000003</v>
      </c>
      <c r="P43" s="283"/>
    </row>
    <row r="44" spans="1:304" x14ac:dyDescent="0.3">
      <c r="A44" s="208" t="s">
        <v>66</v>
      </c>
      <c r="B44" s="1" t="s">
        <v>67</v>
      </c>
      <c r="C44" s="382">
        <v>129109.82</v>
      </c>
      <c r="D44" s="380">
        <v>175451.81</v>
      </c>
      <c r="E44" s="379">
        <v>95027.8</v>
      </c>
      <c r="F44" s="380">
        <v>251229.07</v>
      </c>
      <c r="G44" s="380">
        <v>107106.01</v>
      </c>
      <c r="H44" s="381">
        <v>134982.97</v>
      </c>
      <c r="I44" s="379">
        <v>193158.95</v>
      </c>
      <c r="J44" s="380">
        <v>146651.26999999999</v>
      </c>
      <c r="K44" s="381">
        <v>154713</v>
      </c>
      <c r="L44" s="381"/>
      <c r="M44" s="380"/>
      <c r="N44" s="379"/>
      <c r="O44" s="219">
        <f t="shared" si="0"/>
        <v>1387430.7</v>
      </c>
      <c r="P44" s="81"/>
    </row>
    <row r="45" spans="1:304" x14ac:dyDescent="0.3">
      <c r="A45" s="208" t="s">
        <v>68</v>
      </c>
      <c r="B45" s="1" t="s">
        <v>69</v>
      </c>
      <c r="C45" s="382">
        <v>11687.92</v>
      </c>
      <c r="D45" s="380">
        <v>20096.68</v>
      </c>
      <c r="E45" s="379">
        <v>13919.44</v>
      </c>
      <c r="F45" s="380">
        <v>21578.03</v>
      </c>
      <c r="G45" s="380">
        <v>17863.29</v>
      </c>
      <c r="H45" s="381">
        <v>13718.18</v>
      </c>
      <c r="I45" s="379">
        <v>29240.61</v>
      </c>
      <c r="J45" s="380">
        <v>21259.49</v>
      </c>
      <c r="K45" s="381">
        <v>24019.27</v>
      </c>
      <c r="L45" s="381"/>
      <c r="M45" s="380"/>
      <c r="N45" s="379"/>
      <c r="O45" s="219">
        <f t="shared" si="0"/>
        <v>173382.91</v>
      </c>
      <c r="P45" s="81"/>
    </row>
    <row r="46" spans="1:304" x14ac:dyDescent="0.3">
      <c r="A46" s="213" t="s">
        <v>70</v>
      </c>
      <c r="B46" s="1" t="s">
        <v>71</v>
      </c>
      <c r="C46" s="382">
        <v>8035415.6299999999</v>
      </c>
      <c r="D46" s="380">
        <v>9110428.7799999993</v>
      </c>
      <c r="E46" s="379">
        <v>7966659.96</v>
      </c>
      <c r="F46" s="380">
        <v>11545663.83</v>
      </c>
      <c r="G46" s="380">
        <v>10160812.58</v>
      </c>
      <c r="H46" s="381">
        <v>9641393.25</v>
      </c>
      <c r="I46" s="379">
        <v>10666929.890000001</v>
      </c>
      <c r="J46" s="380">
        <v>10142383.060000001</v>
      </c>
      <c r="K46" s="381">
        <v>9530956.7100000009</v>
      </c>
      <c r="L46" s="381"/>
      <c r="M46" s="380"/>
      <c r="N46" s="379"/>
      <c r="O46" s="219">
        <f t="shared" si="0"/>
        <v>86800643.689999998</v>
      </c>
    </row>
    <row r="47" spans="1:304" s="109" customFormat="1" x14ac:dyDescent="0.3">
      <c r="A47" s="243" t="s">
        <v>72</v>
      </c>
      <c r="B47" s="96" t="s">
        <v>73</v>
      </c>
      <c r="C47" s="471">
        <v>0</v>
      </c>
      <c r="D47" s="531">
        <v>0</v>
      </c>
      <c r="E47" s="429">
        <v>0</v>
      </c>
      <c r="F47" s="413">
        <v>0</v>
      </c>
      <c r="G47" s="429">
        <v>0</v>
      </c>
      <c r="H47" s="373">
        <v>0</v>
      </c>
      <c r="I47" s="429">
        <v>0</v>
      </c>
      <c r="J47" s="429">
        <v>0</v>
      </c>
      <c r="K47" s="429">
        <v>0</v>
      </c>
      <c r="L47" s="429"/>
      <c r="M47" s="484"/>
      <c r="N47" s="559"/>
      <c r="O47" s="449">
        <f t="shared" si="0"/>
        <v>0</v>
      </c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</row>
    <row r="48" spans="1:304" x14ac:dyDescent="0.3">
      <c r="A48" s="208" t="s">
        <v>74</v>
      </c>
      <c r="B48" s="1" t="s">
        <v>75</v>
      </c>
      <c r="C48" s="382">
        <v>329117.26</v>
      </c>
      <c r="D48" s="380">
        <v>308526.53999999998</v>
      </c>
      <c r="E48" s="379">
        <v>388685.04</v>
      </c>
      <c r="F48" s="380">
        <v>402065.36</v>
      </c>
      <c r="G48" s="380">
        <v>238686.38</v>
      </c>
      <c r="H48" s="381">
        <v>205897.05</v>
      </c>
      <c r="I48" s="379">
        <v>317504.28000000003</v>
      </c>
      <c r="J48" s="382">
        <v>236010.6</v>
      </c>
      <c r="K48" s="381">
        <v>449420.32</v>
      </c>
      <c r="L48" s="381"/>
      <c r="M48" s="380"/>
      <c r="N48" s="379"/>
      <c r="O48" s="219">
        <f t="shared" si="0"/>
        <v>2875912.83</v>
      </c>
    </row>
    <row r="49" spans="1:304" x14ac:dyDescent="0.3">
      <c r="A49" s="208" t="s">
        <v>76</v>
      </c>
      <c r="B49" s="1" t="s">
        <v>77</v>
      </c>
      <c r="C49" s="382">
        <v>12765226.68</v>
      </c>
      <c r="D49" s="380">
        <v>12650096.550000001</v>
      </c>
      <c r="E49" s="379">
        <v>14328196.550000001</v>
      </c>
      <c r="F49" s="380">
        <v>14686806.210000001</v>
      </c>
      <c r="G49" s="380">
        <v>13570910.140000001</v>
      </c>
      <c r="H49" s="381">
        <v>11928436.029999999</v>
      </c>
      <c r="I49" s="379">
        <v>14132996.25</v>
      </c>
      <c r="J49" s="380">
        <v>13904543.75</v>
      </c>
      <c r="K49" s="381">
        <v>17048597.82</v>
      </c>
      <c r="L49" s="381"/>
      <c r="M49" s="380"/>
      <c r="N49" s="379"/>
      <c r="O49" s="219">
        <f t="shared" si="0"/>
        <v>125015809.97999999</v>
      </c>
    </row>
    <row r="50" spans="1:304" s="109" customFormat="1" x14ac:dyDescent="0.3">
      <c r="A50" s="209" t="s">
        <v>78</v>
      </c>
      <c r="B50" s="96" t="s">
        <v>79</v>
      </c>
      <c r="C50" s="471">
        <v>0</v>
      </c>
      <c r="D50" s="95">
        <v>0</v>
      </c>
      <c r="E50" s="413">
        <v>0</v>
      </c>
      <c r="F50" s="413">
        <v>0</v>
      </c>
      <c r="G50" s="429">
        <v>0</v>
      </c>
      <c r="H50" s="373">
        <v>0</v>
      </c>
      <c r="I50" s="429">
        <v>0</v>
      </c>
      <c r="J50" s="429">
        <v>0</v>
      </c>
      <c r="K50" s="429">
        <v>0</v>
      </c>
      <c r="L50" s="429"/>
      <c r="M50" s="484"/>
      <c r="N50" s="559"/>
      <c r="O50" s="449">
        <f t="shared" si="0"/>
        <v>0</v>
      </c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</row>
    <row r="51" spans="1:304" x14ac:dyDescent="0.3">
      <c r="A51" s="208" t="s">
        <v>80</v>
      </c>
      <c r="B51" s="1" t="s">
        <v>81</v>
      </c>
      <c r="C51" s="382">
        <v>0</v>
      </c>
      <c r="D51" s="380">
        <v>0</v>
      </c>
      <c r="E51" s="412">
        <v>0</v>
      </c>
      <c r="F51" s="412">
        <v>0</v>
      </c>
      <c r="G51" s="380">
        <v>0</v>
      </c>
      <c r="H51" s="216">
        <v>0</v>
      </c>
      <c r="I51" s="379">
        <v>0</v>
      </c>
      <c r="J51" s="380">
        <v>0</v>
      </c>
      <c r="K51" s="381">
        <v>0</v>
      </c>
      <c r="L51" s="451"/>
      <c r="M51" s="380"/>
      <c r="N51" s="379"/>
      <c r="O51" s="219">
        <f t="shared" si="0"/>
        <v>0</v>
      </c>
    </row>
    <row r="52" spans="1:304" x14ac:dyDescent="0.3">
      <c r="A52" s="208" t="s">
        <v>82</v>
      </c>
      <c r="B52" s="1" t="s">
        <v>83</v>
      </c>
      <c r="C52" s="382">
        <v>0</v>
      </c>
      <c r="D52" s="380">
        <v>0</v>
      </c>
      <c r="E52" s="412">
        <v>0</v>
      </c>
      <c r="F52" s="412">
        <v>0</v>
      </c>
      <c r="G52" s="380">
        <v>0</v>
      </c>
      <c r="H52" s="216">
        <v>0</v>
      </c>
      <c r="I52" s="379">
        <v>0</v>
      </c>
      <c r="J52" s="380">
        <v>0</v>
      </c>
      <c r="K52" s="381">
        <v>0</v>
      </c>
      <c r="L52" s="451"/>
      <c r="M52" s="380"/>
      <c r="N52" s="379"/>
      <c r="O52" s="219">
        <f t="shared" si="0"/>
        <v>0</v>
      </c>
    </row>
    <row r="53" spans="1:304" x14ac:dyDescent="0.3">
      <c r="A53" s="208" t="s">
        <v>84</v>
      </c>
      <c r="B53" s="1" t="s">
        <v>85</v>
      </c>
      <c r="C53" s="382">
        <v>4415358.41</v>
      </c>
      <c r="D53" s="380">
        <v>5411577.21</v>
      </c>
      <c r="E53" s="379">
        <v>5917259.4800000004</v>
      </c>
      <c r="F53" s="380">
        <v>7735254.9000000004</v>
      </c>
      <c r="G53" s="380">
        <v>4026854.39</v>
      </c>
      <c r="H53" s="381">
        <v>4353230.66</v>
      </c>
      <c r="I53" s="379">
        <v>5098739.76</v>
      </c>
      <c r="J53" s="380">
        <v>8048759.2300000004</v>
      </c>
      <c r="K53" s="381">
        <v>6706709.1399999997</v>
      </c>
      <c r="L53" s="381"/>
      <c r="M53" s="380"/>
      <c r="N53" s="379"/>
      <c r="O53" s="219">
        <f t="shared" si="0"/>
        <v>51713743.180000007</v>
      </c>
    </row>
    <row r="54" spans="1:304" x14ac:dyDescent="0.3">
      <c r="A54" s="208" t="s">
        <v>86</v>
      </c>
      <c r="B54" s="1" t="s">
        <v>87</v>
      </c>
      <c r="C54" s="382">
        <v>229317.38</v>
      </c>
      <c r="D54" s="380">
        <v>289337.37</v>
      </c>
      <c r="E54" s="379">
        <v>244325.8</v>
      </c>
      <c r="F54" s="380">
        <v>392707.36</v>
      </c>
      <c r="G54" s="380">
        <v>230177.86</v>
      </c>
      <c r="H54" s="381">
        <v>206200.31</v>
      </c>
      <c r="I54" s="379">
        <v>270901.42</v>
      </c>
      <c r="J54" s="380">
        <v>244524.27</v>
      </c>
      <c r="K54" s="381">
        <v>253841.37</v>
      </c>
      <c r="L54" s="381"/>
      <c r="M54" s="380"/>
      <c r="N54" s="379"/>
      <c r="O54" s="219">
        <f t="shared" si="0"/>
        <v>2361333.14</v>
      </c>
    </row>
    <row r="55" spans="1:304" x14ac:dyDescent="0.3">
      <c r="A55" s="208" t="s">
        <v>88</v>
      </c>
      <c r="B55" s="1" t="s">
        <v>89</v>
      </c>
      <c r="C55" s="382">
        <v>1617465.17</v>
      </c>
      <c r="D55" s="380">
        <v>2884159.26</v>
      </c>
      <c r="E55" s="379">
        <v>3025064.78</v>
      </c>
      <c r="F55" s="380">
        <v>2270335.67</v>
      </c>
      <c r="G55" s="380">
        <v>1656903.65</v>
      </c>
      <c r="H55" s="381">
        <v>1486089.43</v>
      </c>
      <c r="I55" s="379">
        <v>1664250.02</v>
      </c>
      <c r="J55" s="380">
        <v>1604283.2</v>
      </c>
      <c r="K55" s="381">
        <v>1624318.56</v>
      </c>
      <c r="L55" s="381"/>
      <c r="M55" s="380"/>
      <c r="N55" s="379"/>
      <c r="O55" s="219">
        <f t="shared" si="0"/>
        <v>17832869.739999998</v>
      </c>
      <c r="P55" s="81"/>
    </row>
    <row r="56" spans="1:304" x14ac:dyDescent="0.3">
      <c r="A56" s="208" t="s">
        <v>90</v>
      </c>
      <c r="B56" s="1" t="s">
        <v>91</v>
      </c>
      <c r="C56" s="470">
        <v>0</v>
      </c>
      <c r="D56" s="380">
        <v>0</v>
      </c>
      <c r="E56" s="379">
        <v>0</v>
      </c>
      <c r="F56" s="381">
        <v>0</v>
      </c>
      <c r="G56" s="380">
        <v>0</v>
      </c>
      <c r="H56" s="380">
        <v>0</v>
      </c>
      <c r="I56" s="379">
        <v>0</v>
      </c>
      <c r="J56" s="380">
        <v>0</v>
      </c>
      <c r="K56" s="381">
        <v>0</v>
      </c>
      <c r="L56" s="453"/>
      <c r="M56" s="380"/>
      <c r="N56" s="379"/>
      <c r="O56" s="219">
        <f t="shared" si="0"/>
        <v>0</v>
      </c>
    </row>
    <row r="57" spans="1:304" x14ac:dyDescent="0.3">
      <c r="A57" s="208" t="s">
        <v>92</v>
      </c>
      <c r="B57" s="1" t="s">
        <v>93</v>
      </c>
      <c r="C57" s="382">
        <v>44922123.369999997</v>
      </c>
      <c r="D57" s="380">
        <v>55940023.140000001</v>
      </c>
      <c r="E57" s="379">
        <v>45281159.240000002</v>
      </c>
      <c r="F57" s="380">
        <v>55490228.119999997</v>
      </c>
      <c r="G57" s="380">
        <v>44406501.979999997</v>
      </c>
      <c r="H57" s="381">
        <v>43431467.490000002</v>
      </c>
      <c r="I57" s="379">
        <v>55589479.009999998</v>
      </c>
      <c r="J57" s="380">
        <v>44294396.829999998</v>
      </c>
      <c r="K57" s="381">
        <v>44988875.020000003</v>
      </c>
      <c r="L57" s="381"/>
      <c r="M57" s="380"/>
      <c r="N57" s="379"/>
      <c r="O57" s="219">
        <f t="shared" si="0"/>
        <v>434344254.19999993</v>
      </c>
    </row>
    <row r="58" spans="1:304" x14ac:dyDescent="0.3">
      <c r="A58" s="208" t="s">
        <v>94</v>
      </c>
      <c r="B58" s="1" t="s">
        <v>95</v>
      </c>
      <c r="C58" s="382">
        <v>39022373.210000001</v>
      </c>
      <c r="D58" s="380">
        <v>54120314.890000001</v>
      </c>
      <c r="E58" s="379">
        <v>40736473.880000003</v>
      </c>
      <c r="F58" s="380">
        <v>49188027.380000003</v>
      </c>
      <c r="G58" s="380">
        <v>40131594.759999998</v>
      </c>
      <c r="H58" s="381">
        <v>41588236.420000002</v>
      </c>
      <c r="I58" s="379">
        <v>52617738.469999999</v>
      </c>
      <c r="J58" s="380">
        <v>40935579.049999997</v>
      </c>
      <c r="K58" s="381">
        <v>42121994.460000001</v>
      </c>
      <c r="L58" s="381"/>
      <c r="M58" s="380"/>
      <c r="N58" s="379"/>
      <c r="O58" s="219">
        <f t="shared" si="0"/>
        <v>400462332.51999998</v>
      </c>
    </row>
    <row r="59" spans="1:304" x14ac:dyDescent="0.3">
      <c r="A59" s="208" t="s">
        <v>96</v>
      </c>
      <c r="B59" s="1" t="s">
        <v>97</v>
      </c>
      <c r="C59" s="382">
        <v>2481897.25</v>
      </c>
      <c r="D59" s="380">
        <v>2929808.01</v>
      </c>
      <c r="E59" s="379">
        <v>2430149.8199999998</v>
      </c>
      <c r="F59" s="380">
        <v>2974204.1</v>
      </c>
      <c r="G59" s="380">
        <v>2490332.91</v>
      </c>
      <c r="H59" s="381">
        <v>2343285.9</v>
      </c>
      <c r="I59" s="379">
        <v>2476555.2200000002</v>
      </c>
      <c r="J59" s="380">
        <v>5704105.5300000003</v>
      </c>
      <c r="K59" s="381">
        <v>2146671.73</v>
      </c>
      <c r="L59" s="381"/>
      <c r="M59" s="380"/>
      <c r="N59" s="379"/>
      <c r="O59" s="219">
        <f t="shared" si="0"/>
        <v>25977010.470000003</v>
      </c>
    </row>
    <row r="60" spans="1:304" x14ac:dyDescent="0.3">
      <c r="A60" s="208" t="s">
        <v>98</v>
      </c>
      <c r="B60" s="1" t="s">
        <v>99</v>
      </c>
      <c r="C60" s="382">
        <v>60320578.829999998</v>
      </c>
      <c r="D60" s="380">
        <v>76808186.939999998</v>
      </c>
      <c r="E60" s="379">
        <v>61909139.729999997</v>
      </c>
      <c r="F60" s="380">
        <v>73940607.900000006</v>
      </c>
      <c r="G60" s="380">
        <v>65731560.729999997</v>
      </c>
      <c r="H60" s="381">
        <v>62605755.200000003</v>
      </c>
      <c r="I60" s="379">
        <v>81566642.659999996</v>
      </c>
      <c r="J60" s="380">
        <v>65467143.539999999</v>
      </c>
      <c r="K60" s="381">
        <v>67418345.170000002</v>
      </c>
      <c r="L60" s="381"/>
      <c r="M60" s="380"/>
      <c r="N60" s="379"/>
      <c r="O60" s="219">
        <f t="shared" si="0"/>
        <v>615767960.69999993</v>
      </c>
    </row>
    <row r="61" spans="1:304" x14ac:dyDescent="0.3">
      <c r="A61" s="208" t="s">
        <v>100</v>
      </c>
      <c r="B61" s="1" t="s">
        <v>101</v>
      </c>
      <c r="C61" s="382">
        <v>59906.61</v>
      </c>
      <c r="D61" s="380">
        <v>71588.820000000007</v>
      </c>
      <c r="E61" s="379">
        <v>49511.02</v>
      </c>
      <c r="F61" s="380">
        <v>63115.03</v>
      </c>
      <c r="G61" s="380">
        <v>43178.41</v>
      </c>
      <c r="H61" s="381">
        <v>35632.11</v>
      </c>
      <c r="I61" s="379">
        <v>74114.38</v>
      </c>
      <c r="J61" s="380">
        <v>57040.87</v>
      </c>
      <c r="K61" s="381">
        <v>60608.160000000003</v>
      </c>
      <c r="L61" s="381"/>
      <c r="M61" s="380"/>
      <c r="N61" s="379"/>
      <c r="O61" s="219">
        <f t="shared" si="0"/>
        <v>514695.41000000003</v>
      </c>
    </row>
    <row r="62" spans="1:304" x14ac:dyDescent="0.3">
      <c r="A62" s="208" t="s">
        <v>102</v>
      </c>
      <c r="B62" s="1" t="s">
        <v>103</v>
      </c>
      <c r="C62" s="382">
        <v>4697027.08</v>
      </c>
      <c r="D62" s="380">
        <v>5289816.4000000004</v>
      </c>
      <c r="E62" s="379">
        <v>5122412.33</v>
      </c>
      <c r="F62" s="380">
        <v>5040660.6900000004</v>
      </c>
      <c r="G62" s="380">
        <v>5635686.2000000002</v>
      </c>
      <c r="H62" s="381">
        <v>5010060.54</v>
      </c>
      <c r="I62" s="379">
        <v>5141760.3600000003</v>
      </c>
      <c r="J62" s="380">
        <v>4600229.97</v>
      </c>
      <c r="K62" s="381">
        <v>4509342.66</v>
      </c>
      <c r="L62" s="381"/>
      <c r="M62" s="380"/>
      <c r="N62" s="379"/>
      <c r="O62" s="219">
        <f t="shared" si="0"/>
        <v>45046996.230000004</v>
      </c>
    </row>
    <row r="63" spans="1:304" x14ac:dyDescent="0.3">
      <c r="A63" s="208" t="s">
        <v>754</v>
      </c>
      <c r="B63" s="1" t="s">
        <v>755</v>
      </c>
      <c r="C63" s="382">
        <v>582155.12</v>
      </c>
      <c r="D63" s="380">
        <v>781598.04</v>
      </c>
      <c r="E63" s="379">
        <v>681425.96</v>
      </c>
      <c r="F63" s="380">
        <v>926850.86</v>
      </c>
      <c r="G63" s="380">
        <v>816383.58</v>
      </c>
      <c r="H63" s="381">
        <v>763267.73</v>
      </c>
      <c r="I63" s="379">
        <v>797678</v>
      </c>
      <c r="J63" s="380">
        <v>781007.12</v>
      </c>
      <c r="K63" s="381">
        <v>318226.76</v>
      </c>
      <c r="L63" s="381"/>
      <c r="M63" s="380"/>
      <c r="N63" s="379"/>
      <c r="O63" s="219">
        <f t="shared" si="0"/>
        <v>6448593.1699999999</v>
      </c>
    </row>
    <row r="64" spans="1:304" x14ac:dyDescent="0.3">
      <c r="A64" s="208" t="s">
        <v>104</v>
      </c>
      <c r="B64" s="1" t="s">
        <v>105</v>
      </c>
      <c r="C64" s="470">
        <v>0</v>
      </c>
      <c r="D64" s="380">
        <v>0</v>
      </c>
      <c r="E64" s="379">
        <v>0</v>
      </c>
      <c r="F64" s="381">
        <v>0</v>
      </c>
      <c r="G64" s="380">
        <v>0</v>
      </c>
      <c r="H64" s="216">
        <v>0</v>
      </c>
      <c r="I64" s="379">
        <v>0</v>
      </c>
      <c r="J64" s="380">
        <v>0</v>
      </c>
      <c r="K64" s="381">
        <v>0</v>
      </c>
      <c r="L64" s="453"/>
      <c r="M64" s="380"/>
      <c r="N64" s="379"/>
      <c r="O64" s="219">
        <f t="shared" si="0"/>
        <v>0</v>
      </c>
    </row>
    <row r="65" spans="1:178" s="233" customFormat="1" x14ac:dyDescent="0.3">
      <c r="A65" s="208" t="s">
        <v>106</v>
      </c>
      <c r="B65" s="1" t="s">
        <v>107</v>
      </c>
      <c r="C65" s="382">
        <v>9252940.6300000008</v>
      </c>
      <c r="D65" s="380">
        <v>9315616.8200000003</v>
      </c>
      <c r="E65" s="379">
        <v>9225676.9499999993</v>
      </c>
      <c r="F65" s="380">
        <v>9184003.0500000007</v>
      </c>
      <c r="G65" s="380">
        <v>9006983.1600000001</v>
      </c>
      <c r="H65" s="381">
        <v>8929876.3900000006</v>
      </c>
      <c r="I65" s="379">
        <v>8916638.4399999995</v>
      </c>
      <c r="J65" s="380">
        <v>8823201.6899999995</v>
      </c>
      <c r="K65" s="381">
        <v>8694949.5999999996</v>
      </c>
      <c r="L65" s="381"/>
      <c r="M65" s="380"/>
      <c r="N65" s="379"/>
      <c r="O65" s="219">
        <f t="shared" si="0"/>
        <v>81349886.729999989</v>
      </c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</row>
    <row r="66" spans="1:178" x14ac:dyDescent="0.3">
      <c r="A66" s="208" t="s">
        <v>108</v>
      </c>
      <c r="B66" s="1" t="s">
        <v>109</v>
      </c>
      <c r="C66" s="470">
        <v>0</v>
      </c>
      <c r="D66" s="380">
        <v>0</v>
      </c>
      <c r="E66" s="379">
        <v>0</v>
      </c>
      <c r="F66" s="412">
        <v>0</v>
      </c>
      <c r="G66" s="381">
        <v>0</v>
      </c>
      <c r="H66" s="379">
        <v>0</v>
      </c>
      <c r="I66" s="379">
        <v>0</v>
      </c>
      <c r="J66" s="380">
        <v>0</v>
      </c>
      <c r="K66" s="381">
        <v>0</v>
      </c>
      <c r="L66" s="381"/>
      <c r="M66" s="380"/>
      <c r="N66" s="379"/>
      <c r="O66" s="219">
        <f t="shared" si="0"/>
        <v>0</v>
      </c>
    </row>
    <row r="67" spans="1:178" x14ac:dyDescent="0.3">
      <c r="A67" s="208" t="s">
        <v>110</v>
      </c>
      <c r="B67" s="1" t="s">
        <v>111</v>
      </c>
      <c r="C67" s="382">
        <v>2984993.48</v>
      </c>
      <c r="D67" s="380">
        <v>4098728.68</v>
      </c>
      <c r="E67" s="379">
        <v>2960469.01</v>
      </c>
      <c r="F67" s="380">
        <v>3516167.65</v>
      </c>
      <c r="G67" s="380">
        <v>2961594.15</v>
      </c>
      <c r="H67" s="381">
        <v>3327421.43</v>
      </c>
      <c r="I67" s="379">
        <v>3377008.52</v>
      </c>
      <c r="J67" s="380">
        <v>3131257.62</v>
      </c>
      <c r="K67" s="381">
        <v>3734602.69</v>
      </c>
      <c r="L67" s="381"/>
      <c r="M67" s="380"/>
      <c r="N67" s="379"/>
      <c r="O67" s="219">
        <f t="shared" si="0"/>
        <v>30092243.230000004</v>
      </c>
    </row>
    <row r="68" spans="1:178" x14ac:dyDescent="0.3">
      <c r="A68" s="208" t="s">
        <v>112</v>
      </c>
      <c r="B68" s="1" t="s">
        <v>113</v>
      </c>
      <c r="C68" s="382">
        <v>3440591.95</v>
      </c>
      <c r="D68" s="380">
        <v>4968015.25</v>
      </c>
      <c r="E68" s="379">
        <v>3696753.18</v>
      </c>
      <c r="F68" s="380">
        <v>4461303.54</v>
      </c>
      <c r="G68" s="380">
        <v>3711261.62</v>
      </c>
      <c r="H68" s="381">
        <v>3848363.13</v>
      </c>
      <c r="I68" s="379">
        <v>4244114.78</v>
      </c>
      <c r="J68" s="380">
        <v>3863588.69</v>
      </c>
      <c r="K68" s="381">
        <v>4135483.01</v>
      </c>
      <c r="L68" s="381"/>
      <c r="M68" s="380"/>
      <c r="N68" s="379"/>
      <c r="O68" s="219">
        <f t="shared" si="0"/>
        <v>36369475.149999999</v>
      </c>
    </row>
    <row r="69" spans="1:178" x14ac:dyDescent="0.3">
      <c r="A69" s="208" t="s">
        <v>114</v>
      </c>
      <c r="B69" s="1" t="s">
        <v>115</v>
      </c>
      <c r="C69" s="382">
        <v>140477.99</v>
      </c>
      <c r="D69" s="380">
        <f>306983.67+179068.89</f>
        <v>486052.56</v>
      </c>
      <c r="E69" s="379">
        <v>-23737.51</v>
      </c>
      <c r="F69" s="382">
        <v>529603.93000000005</v>
      </c>
      <c r="G69" s="380">
        <v>469249.83</v>
      </c>
      <c r="H69" s="381">
        <v>-27599.7</v>
      </c>
      <c r="I69" s="379">
        <v>168950.62</v>
      </c>
      <c r="J69" s="380">
        <v>91053.759999999995</v>
      </c>
      <c r="K69" s="381">
        <v>-488204.65</v>
      </c>
      <c r="L69" s="381"/>
      <c r="M69" s="380"/>
      <c r="N69" s="379"/>
      <c r="O69" s="219">
        <f t="shared" si="0"/>
        <v>1345846.83</v>
      </c>
      <c r="P69" s="81"/>
    </row>
    <row r="70" spans="1:178" x14ac:dyDescent="0.3">
      <c r="A70" s="208" t="s">
        <v>116</v>
      </c>
      <c r="B70" s="1" t="s">
        <v>117</v>
      </c>
      <c r="C70" s="382">
        <v>49952.160000000003</v>
      </c>
      <c r="D70" s="380">
        <v>60763.29</v>
      </c>
      <c r="E70" s="379">
        <v>41742.400000000001</v>
      </c>
      <c r="F70" s="380">
        <v>65863.539999999994</v>
      </c>
      <c r="G70" s="380">
        <v>47634.74</v>
      </c>
      <c r="H70" s="381">
        <v>63638.19</v>
      </c>
      <c r="I70" s="379">
        <v>84598.17</v>
      </c>
      <c r="J70" s="380">
        <v>93945.47</v>
      </c>
      <c r="K70" s="381">
        <v>76435.240000000005</v>
      </c>
      <c r="L70" s="381"/>
      <c r="M70" s="380"/>
      <c r="N70" s="379"/>
      <c r="O70" s="219">
        <f t="shared" si="0"/>
        <v>584573.19999999995</v>
      </c>
      <c r="P70" s="81"/>
    </row>
    <row r="71" spans="1:178" x14ac:dyDescent="0.3">
      <c r="A71" s="208" t="s">
        <v>118</v>
      </c>
      <c r="B71" s="1" t="s">
        <v>119</v>
      </c>
      <c r="C71" s="382">
        <v>13290930.470000001</v>
      </c>
      <c r="D71" s="380">
        <v>13891405.539999999</v>
      </c>
      <c r="E71" s="379">
        <v>13801000.029999999</v>
      </c>
      <c r="F71" s="380">
        <v>17717878.300000001</v>
      </c>
      <c r="G71" s="380">
        <v>15107686.74</v>
      </c>
      <c r="H71" s="384">
        <v>16743188.5</v>
      </c>
      <c r="I71" s="379">
        <v>14517556.07</v>
      </c>
      <c r="J71" s="382">
        <v>14200350.449999999</v>
      </c>
      <c r="K71" s="381">
        <v>14994090.699999999</v>
      </c>
      <c r="L71" s="381"/>
      <c r="M71" s="380"/>
      <c r="N71" s="379"/>
      <c r="O71" s="219">
        <f t="shared" ref="O71:O100" si="2">SUM(C71:N71)</f>
        <v>134264086.80000001</v>
      </c>
      <c r="P71" s="81"/>
    </row>
    <row r="72" spans="1:178" x14ac:dyDescent="0.3">
      <c r="A72" s="208" t="s">
        <v>120</v>
      </c>
      <c r="B72" s="1" t="s">
        <v>121</v>
      </c>
      <c r="C72" s="470">
        <v>0</v>
      </c>
      <c r="D72" s="380">
        <v>0</v>
      </c>
      <c r="E72" s="379">
        <v>0</v>
      </c>
      <c r="F72" s="412">
        <v>0</v>
      </c>
      <c r="G72" s="380">
        <v>0</v>
      </c>
      <c r="H72" s="379">
        <v>0</v>
      </c>
      <c r="I72" s="379">
        <v>0</v>
      </c>
      <c r="J72" s="380">
        <v>0</v>
      </c>
      <c r="K72" s="381">
        <v>0</v>
      </c>
      <c r="L72" s="384"/>
      <c r="M72" s="380"/>
      <c r="N72" s="379"/>
      <c r="O72" s="219">
        <f t="shared" si="2"/>
        <v>0</v>
      </c>
      <c r="P72" s="81"/>
    </row>
    <row r="73" spans="1:178" x14ac:dyDescent="0.3">
      <c r="A73" s="208" t="s">
        <v>122</v>
      </c>
      <c r="B73" s="486" t="s">
        <v>123</v>
      </c>
      <c r="C73" s="382">
        <v>97910.27</v>
      </c>
      <c r="D73" s="380">
        <v>139278.34</v>
      </c>
      <c r="E73" s="379">
        <v>110414.56</v>
      </c>
      <c r="F73" s="380">
        <v>124295.52</v>
      </c>
      <c r="G73" s="380">
        <v>97640.59</v>
      </c>
      <c r="H73" s="381">
        <v>106907.6</v>
      </c>
      <c r="I73" s="379">
        <v>146447.06</v>
      </c>
      <c r="J73" s="380">
        <v>138052.94</v>
      </c>
      <c r="K73" s="381">
        <v>143051.15</v>
      </c>
      <c r="L73" s="381"/>
      <c r="M73" s="380"/>
      <c r="N73" s="379"/>
      <c r="O73" s="219">
        <f t="shared" si="2"/>
        <v>1103998.0299999998</v>
      </c>
      <c r="P73" s="81"/>
    </row>
    <row r="74" spans="1:178" x14ac:dyDescent="0.3">
      <c r="A74" s="208" t="s">
        <v>124</v>
      </c>
      <c r="B74" s="486" t="s">
        <v>125</v>
      </c>
      <c r="C74" s="382">
        <v>91678.89</v>
      </c>
      <c r="D74" s="380">
        <v>132576.62</v>
      </c>
      <c r="E74" s="379">
        <v>92856.05</v>
      </c>
      <c r="F74" s="380">
        <v>120437.61</v>
      </c>
      <c r="G74" s="380">
        <v>104028.84</v>
      </c>
      <c r="H74" s="381">
        <v>94839.96</v>
      </c>
      <c r="I74" s="379">
        <v>145999.88</v>
      </c>
      <c r="J74" s="380">
        <v>101969.52</v>
      </c>
      <c r="K74" s="381">
        <v>188960.12</v>
      </c>
      <c r="L74" s="381"/>
      <c r="M74" s="380"/>
      <c r="N74" s="379"/>
      <c r="O74" s="219">
        <f t="shared" si="2"/>
        <v>1073347.49</v>
      </c>
    </row>
    <row r="75" spans="1:178" x14ac:dyDescent="0.3">
      <c r="A75" s="208" t="s">
        <v>126</v>
      </c>
      <c r="B75" s="486" t="s">
        <v>127</v>
      </c>
      <c r="C75" s="382">
        <v>58058.01</v>
      </c>
      <c r="D75" s="380">
        <v>87216.26</v>
      </c>
      <c r="E75" s="379">
        <v>67871.520000000004</v>
      </c>
      <c r="F75" s="380">
        <v>84627.7</v>
      </c>
      <c r="G75" s="380">
        <v>59789.09</v>
      </c>
      <c r="H75" s="381">
        <v>53422.93</v>
      </c>
      <c r="I75" s="379">
        <v>120518.37</v>
      </c>
      <c r="J75" s="380">
        <v>88018.95</v>
      </c>
      <c r="K75" s="381">
        <v>71365.03</v>
      </c>
      <c r="L75" s="381"/>
      <c r="M75" s="380"/>
      <c r="N75" s="379"/>
      <c r="O75" s="219">
        <f t="shared" si="2"/>
        <v>690887.85999999987</v>
      </c>
    </row>
    <row r="76" spans="1:178" x14ac:dyDescent="0.3">
      <c r="A76" s="214" t="s">
        <v>313</v>
      </c>
      <c r="B76" s="486" t="s">
        <v>314</v>
      </c>
      <c r="C76" s="382">
        <v>1315727.5900000001</v>
      </c>
      <c r="D76" s="380">
        <v>1501548.13</v>
      </c>
      <c r="E76" s="379">
        <v>1199662.75</v>
      </c>
      <c r="F76" s="380">
        <v>1767773.79</v>
      </c>
      <c r="G76" s="380">
        <v>1244651.6100000001</v>
      </c>
      <c r="H76" s="381">
        <v>1070240.6599999999</v>
      </c>
      <c r="I76" s="379">
        <v>1537692.31</v>
      </c>
      <c r="J76" s="382">
        <v>1278516.05</v>
      </c>
      <c r="K76" s="381">
        <v>1405792.45</v>
      </c>
      <c r="L76" s="381"/>
      <c r="M76" s="380"/>
      <c r="N76" s="379"/>
      <c r="O76" s="219">
        <f t="shared" si="2"/>
        <v>12321605.34</v>
      </c>
    </row>
    <row r="77" spans="1:178" x14ac:dyDescent="0.3">
      <c r="A77" s="214" t="s">
        <v>340</v>
      </c>
      <c r="B77" s="486" t="s">
        <v>341</v>
      </c>
      <c r="C77" s="382">
        <v>0</v>
      </c>
      <c r="D77" s="380">
        <v>0</v>
      </c>
      <c r="E77" s="379">
        <v>87.58</v>
      </c>
      <c r="F77" s="412">
        <v>2.33</v>
      </c>
      <c r="G77" s="374">
        <v>0</v>
      </c>
      <c r="H77" s="216">
        <v>0</v>
      </c>
      <c r="I77" s="379">
        <v>0</v>
      </c>
      <c r="J77" s="380">
        <v>0</v>
      </c>
      <c r="K77" s="381">
        <v>0</v>
      </c>
      <c r="L77" s="381"/>
      <c r="M77" s="380"/>
      <c r="N77" s="379"/>
      <c r="O77" s="219">
        <f t="shared" si="2"/>
        <v>89.91</v>
      </c>
    </row>
    <row r="78" spans="1:178" x14ac:dyDescent="0.3">
      <c r="A78" s="214" t="s">
        <v>749</v>
      </c>
      <c r="B78" s="487">
        <v>70</v>
      </c>
      <c r="C78" s="382">
        <v>486453.62</v>
      </c>
      <c r="D78" s="382">
        <v>538793.29</v>
      </c>
      <c r="E78" s="379">
        <v>499189.44</v>
      </c>
      <c r="F78" s="435">
        <v>648595.19999999995</v>
      </c>
      <c r="G78" s="384">
        <v>502374.48</v>
      </c>
      <c r="H78" s="384">
        <v>434868.88</v>
      </c>
      <c r="I78" s="379">
        <v>758202.6</v>
      </c>
      <c r="J78" s="382">
        <v>485489.48</v>
      </c>
      <c r="K78" s="450">
        <v>680896.62</v>
      </c>
      <c r="L78" s="384"/>
      <c r="M78" s="382"/>
      <c r="N78" s="379"/>
      <c r="O78" s="219">
        <f t="shared" si="2"/>
        <v>5034863.6100000003</v>
      </c>
    </row>
    <row r="79" spans="1:178" x14ac:dyDescent="0.3">
      <c r="A79" s="214" t="s">
        <v>774</v>
      </c>
      <c r="B79" s="487">
        <v>71</v>
      </c>
      <c r="C79" s="382">
        <v>0</v>
      </c>
      <c r="D79" s="382">
        <v>0</v>
      </c>
      <c r="E79" s="379">
        <v>1495.07</v>
      </c>
      <c r="F79" s="435">
        <v>292.27999999999997</v>
      </c>
      <c r="G79" s="384">
        <v>0</v>
      </c>
      <c r="H79" s="384">
        <v>760.22</v>
      </c>
      <c r="I79" s="379">
        <v>60.69</v>
      </c>
      <c r="J79" s="382">
        <v>0</v>
      </c>
      <c r="K79" s="450">
        <v>0</v>
      </c>
      <c r="L79" s="384"/>
      <c r="M79" s="382"/>
      <c r="N79" s="379"/>
      <c r="O79" s="219">
        <f t="shared" si="2"/>
        <v>2608.2599999999998</v>
      </c>
    </row>
    <row r="80" spans="1:178" x14ac:dyDescent="0.3">
      <c r="A80" s="208" t="s">
        <v>128</v>
      </c>
      <c r="B80" s="1" t="s">
        <v>129</v>
      </c>
      <c r="C80" s="382">
        <v>327001.09000000003</v>
      </c>
      <c r="D80" s="380">
        <v>535057.22</v>
      </c>
      <c r="E80" s="379">
        <v>553830.92000000004</v>
      </c>
      <c r="F80" s="380">
        <v>566718.51</v>
      </c>
      <c r="G80" s="381">
        <v>461541.53</v>
      </c>
      <c r="H80" s="381">
        <v>377715.46</v>
      </c>
      <c r="I80" s="379">
        <v>432097.73</v>
      </c>
      <c r="J80" s="382">
        <v>490981.94</v>
      </c>
      <c r="K80" s="381">
        <v>497350.53</v>
      </c>
      <c r="L80" s="381"/>
      <c r="M80" s="382"/>
      <c r="N80" s="379"/>
      <c r="O80" s="219">
        <f t="shared" si="2"/>
        <v>4242294.93</v>
      </c>
    </row>
    <row r="81" spans="1:989" x14ac:dyDescent="0.3">
      <c r="A81" s="208" t="s">
        <v>342</v>
      </c>
      <c r="B81" s="1" t="s">
        <v>356</v>
      </c>
      <c r="C81" s="382">
        <v>0</v>
      </c>
      <c r="D81" s="380">
        <v>0</v>
      </c>
      <c r="E81" s="379">
        <v>0</v>
      </c>
      <c r="F81" s="391">
        <v>0</v>
      </c>
      <c r="G81" s="391">
        <v>0</v>
      </c>
      <c r="H81" s="391">
        <v>0</v>
      </c>
      <c r="I81" s="379">
        <v>0</v>
      </c>
      <c r="J81" s="380">
        <v>0</v>
      </c>
      <c r="K81" s="381">
        <v>0</v>
      </c>
      <c r="L81" s="381"/>
      <c r="M81" s="391"/>
      <c r="N81" s="379"/>
      <c r="O81" s="219">
        <f t="shared" si="2"/>
        <v>0</v>
      </c>
    </row>
    <row r="82" spans="1:989" x14ac:dyDescent="0.3">
      <c r="A82" s="208" t="s">
        <v>130</v>
      </c>
      <c r="B82" s="1" t="s">
        <v>131</v>
      </c>
      <c r="C82" s="382">
        <v>2151448.06</v>
      </c>
      <c r="D82" s="380">
        <v>2829521.48</v>
      </c>
      <c r="E82" s="381">
        <v>2023281.79</v>
      </c>
      <c r="F82" s="380">
        <v>2760225.74</v>
      </c>
      <c r="G82" s="381">
        <v>2128767.85</v>
      </c>
      <c r="H82" s="381">
        <v>2013368.88</v>
      </c>
      <c r="I82" s="380">
        <v>3115124.03</v>
      </c>
      <c r="J82" s="382">
        <v>2759203.99</v>
      </c>
      <c r="K82" s="381">
        <v>2657885.7599999998</v>
      </c>
      <c r="L82" s="381"/>
      <c r="M82" s="380"/>
      <c r="N82" s="380"/>
      <c r="O82" s="219">
        <f t="shared" si="2"/>
        <v>22438827.579999998</v>
      </c>
    </row>
    <row r="83" spans="1:989" s="109" customFormat="1" x14ac:dyDescent="0.3">
      <c r="A83" s="209" t="s">
        <v>132</v>
      </c>
      <c r="B83" s="96" t="s">
        <v>133</v>
      </c>
      <c r="C83" s="471">
        <v>0</v>
      </c>
      <c r="D83" s="95">
        <v>0</v>
      </c>
      <c r="E83" s="95">
        <v>0</v>
      </c>
      <c r="F83" s="413">
        <v>0</v>
      </c>
      <c r="G83" s="373">
        <v>0</v>
      </c>
      <c r="H83" s="373">
        <v>0</v>
      </c>
      <c r="I83" s="424">
        <v>0</v>
      </c>
      <c r="J83" s="429">
        <v>0</v>
      </c>
      <c r="K83" s="424">
        <v>0</v>
      </c>
      <c r="L83" s="424"/>
      <c r="M83" s="424"/>
      <c r="N83" s="559"/>
      <c r="O83" s="449">
        <f t="shared" si="2"/>
        <v>0</v>
      </c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  <c r="IW83"/>
      <c r="IX83"/>
      <c r="IY83"/>
      <c r="IZ83"/>
      <c r="JA83"/>
      <c r="JB83"/>
      <c r="JC83"/>
      <c r="JD83"/>
      <c r="JE83"/>
      <c r="JF83"/>
      <c r="JG83"/>
      <c r="JH83"/>
      <c r="JI83"/>
      <c r="JJ83"/>
      <c r="JK83"/>
      <c r="JL83"/>
      <c r="JM83"/>
      <c r="JN83"/>
      <c r="JO83"/>
      <c r="JP83"/>
      <c r="JQ83"/>
      <c r="JR83"/>
      <c r="JS83"/>
      <c r="JT83"/>
      <c r="JU83"/>
      <c r="JV83"/>
      <c r="JW83"/>
      <c r="JX83"/>
      <c r="JY83"/>
      <c r="JZ83"/>
      <c r="KA83"/>
      <c r="KB83"/>
      <c r="KC83"/>
      <c r="KD83"/>
      <c r="KE83"/>
      <c r="KF83"/>
      <c r="KG83"/>
      <c r="KH83"/>
      <c r="KI83"/>
      <c r="KJ83"/>
      <c r="KK83"/>
      <c r="KL83"/>
      <c r="KM83"/>
      <c r="KN83"/>
      <c r="KO83"/>
      <c r="KP83"/>
      <c r="KQ83"/>
      <c r="KR83"/>
      <c r="KS83"/>
      <c r="KT83"/>
      <c r="KU83"/>
      <c r="KV83"/>
      <c r="KW83"/>
      <c r="KX83"/>
      <c r="KY83"/>
      <c r="KZ83"/>
      <c r="LA83"/>
      <c r="LB83"/>
      <c r="LC83"/>
      <c r="LD83"/>
      <c r="LE83"/>
      <c r="LF83"/>
      <c r="LG83"/>
      <c r="LH83"/>
      <c r="LI83"/>
      <c r="LJ83"/>
      <c r="LK83"/>
      <c r="LL83"/>
      <c r="LM83"/>
      <c r="LN83"/>
      <c r="LO83"/>
      <c r="LP83"/>
      <c r="LQ83"/>
      <c r="LR83"/>
      <c r="LS83"/>
      <c r="LT83"/>
      <c r="LU83"/>
      <c r="LV83"/>
      <c r="LW83"/>
      <c r="LX83"/>
      <c r="LY83"/>
      <c r="LZ83"/>
      <c r="MA83"/>
      <c r="MB83"/>
      <c r="MC83"/>
      <c r="MD83"/>
      <c r="ME83"/>
      <c r="MF83"/>
      <c r="MG83"/>
      <c r="MH83"/>
      <c r="MI83"/>
      <c r="MJ83"/>
      <c r="MK83"/>
      <c r="ML83"/>
      <c r="MM83"/>
      <c r="MN83"/>
      <c r="MO83"/>
      <c r="MP83"/>
      <c r="MQ83"/>
      <c r="MR83"/>
      <c r="MS83"/>
      <c r="MT83"/>
      <c r="MU83"/>
      <c r="MV83"/>
      <c r="MW83"/>
      <c r="MX83"/>
      <c r="MY83"/>
      <c r="MZ83"/>
      <c r="NA83"/>
      <c r="NB83"/>
      <c r="NC83"/>
      <c r="ND83"/>
      <c r="NE83"/>
      <c r="NF83"/>
      <c r="NG83"/>
      <c r="NH83"/>
      <c r="NI83"/>
      <c r="NJ83"/>
      <c r="NK83"/>
      <c r="NL83"/>
      <c r="NM83"/>
      <c r="NN83"/>
      <c r="NO83"/>
      <c r="NP83"/>
      <c r="NQ83"/>
      <c r="NR83"/>
      <c r="NS83"/>
      <c r="NT83"/>
      <c r="NU83"/>
      <c r="NV83"/>
      <c r="NW83"/>
      <c r="NX83"/>
      <c r="NY83"/>
      <c r="NZ83"/>
      <c r="OA83"/>
      <c r="OB83"/>
      <c r="OC83"/>
      <c r="OD83"/>
      <c r="OE83"/>
      <c r="OF83"/>
      <c r="OG83"/>
      <c r="OH83"/>
      <c r="OI83"/>
      <c r="OJ83"/>
      <c r="OK83"/>
      <c r="OL83"/>
      <c r="OM83"/>
      <c r="ON83"/>
      <c r="OO83"/>
      <c r="OP83"/>
      <c r="OQ83"/>
      <c r="OR83"/>
      <c r="OS83"/>
      <c r="OT83"/>
      <c r="OU83"/>
      <c r="OV83"/>
      <c r="OW83"/>
      <c r="OX83"/>
      <c r="OY83"/>
      <c r="OZ83"/>
      <c r="PA83"/>
      <c r="PB83"/>
      <c r="PC83"/>
      <c r="PD83"/>
      <c r="PE83"/>
      <c r="PF83"/>
      <c r="PG83"/>
      <c r="PH83"/>
      <c r="PI83"/>
      <c r="PJ83"/>
      <c r="PK83"/>
      <c r="PL83"/>
      <c r="PM83"/>
      <c r="PN83"/>
      <c r="PO83"/>
      <c r="PP83"/>
      <c r="PQ83"/>
      <c r="PR83"/>
      <c r="PS83"/>
      <c r="PT83"/>
      <c r="PU83"/>
      <c r="PV83"/>
      <c r="PW83"/>
      <c r="PX83"/>
      <c r="PY83"/>
      <c r="PZ83"/>
      <c r="QA83"/>
      <c r="QB83"/>
      <c r="QC83"/>
      <c r="QD83"/>
      <c r="QE83"/>
      <c r="QF83"/>
      <c r="QG83"/>
      <c r="QH83"/>
      <c r="QI83"/>
      <c r="QJ83"/>
      <c r="QK83"/>
      <c r="QL83"/>
      <c r="QM83"/>
      <c r="QN83"/>
      <c r="QO83"/>
      <c r="QP83"/>
      <c r="QQ83"/>
      <c r="QR83"/>
      <c r="QS83"/>
      <c r="QT83"/>
      <c r="QU83"/>
      <c r="QV83"/>
      <c r="QW83"/>
      <c r="QX83"/>
      <c r="QY83"/>
      <c r="QZ83"/>
      <c r="RA83"/>
      <c r="RB83"/>
      <c r="RC83"/>
      <c r="RD83"/>
      <c r="RE83"/>
      <c r="RF83"/>
      <c r="RG83"/>
      <c r="RH83"/>
      <c r="RI83"/>
      <c r="RJ83"/>
      <c r="RK83"/>
      <c r="RL83"/>
      <c r="RM83"/>
      <c r="RN83"/>
      <c r="RO83"/>
      <c r="RP83"/>
      <c r="RQ83"/>
      <c r="RR83"/>
      <c r="RS83"/>
      <c r="RT83"/>
      <c r="RU83"/>
      <c r="RV83"/>
      <c r="RW83"/>
      <c r="RX83"/>
      <c r="RY83"/>
      <c r="RZ83"/>
      <c r="SA83"/>
      <c r="SB83"/>
      <c r="SC83"/>
      <c r="SD83"/>
      <c r="SE83"/>
      <c r="SF83"/>
      <c r="SG83"/>
      <c r="SH83"/>
      <c r="SI83"/>
      <c r="SJ83"/>
      <c r="SK83"/>
      <c r="SL83"/>
      <c r="SM83"/>
      <c r="SN83"/>
      <c r="SO83"/>
      <c r="SP83"/>
      <c r="SQ83"/>
      <c r="SR83"/>
      <c r="SS83"/>
      <c r="ST83"/>
      <c r="SU83"/>
      <c r="SV83"/>
      <c r="SW83"/>
      <c r="SX83"/>
      <c r="SY83"/>
      <c r="SZ83"/>
      <c r="TA83"/>
      <c r="TB83"/>
      <c r="TC83"/>
      <c r="TD83"/>
      <c r="TE83"/>
      <c r="TF83"/>
      <c r="TG83"/>
      <c r="TH83"/>
      <c r="TI83"/>
      <c r="TJ83"/>
      <c r="TK83"/>
      <c r="TL83"/>
      <c r="TM83"/>
      <c r="TN83"/>
      <c r="TO83"/>
      <c r="TP83"/>
      <c r="TQ83"/>
      <c r="TR83"/>
      <c r="TS83"/>
      <c r="TT83"/>
      <c r="TU83"/>
      <c r="TV83"/>
      <c r="TW83"/>
      <c r="TX83"/>
      <c r="TY83"/>
      <c r="TZ83"/>
      <c r="UA83"/>
      <c r="UB83"/>
      <c r="UC83"/>
      <c r="UD83"/>
      <c r="UE83"/>
      <c r="UF83"/>
      <c r="UG83"/>
      <c r="UH83"/>
      <c r="UI83"/>
      <c r="UJ83"/>
      <c r="UK83"/>
      <c r="UL83"/>
      <c r="UM83"/>
      <c r="UN83"/>
      <c r="UO83"/>
      <c r="UP83"/>
      <c r="UQ83"/>
      <c r="UR83"/>
      <c r="US83"/>
      <c r="UT83"/>
      <c r="UU83"/>
      <c r="UV83"/>
      <c r="UW83"/>
      <c r="UX83"/>
      <c r="UY83"/>
      <c r="UZ83"/>
      <c r="VA83"/>
      <c r="VB83"/>
      <c r="VC83"/>
      <c r="VD83"/>
      <c r="VE83"/>
      <c r="VF83"/>
      <c r="VG83"/>
      <c r="VH83"/>
      <c r="VI83"/>
      <c r="VJ83"/>
      <c r="VK83"/>
      <c r="VL83"/>
      <c r="VM83"/>
      <c r="VN83"/>
      <c r="VO83"/>
      <c r="VP83"/>
      <c r="VQ83"/>
      <c r="VR83"/>
      <c r="VS83"/>
      <c r="VT83"/>
      <c r="VU83"/>
      <c r="VV83"/>
      <c r="VW83"/>
      <c r="VX83"/>
      <c r="VY83"/>
      <c r="VZ83"/>
      <c r="WA83"/>
      <c r="WB83"/>
      <c r="WC83"/>
      <c r="WD83"/>
      <c r="WE83"/>
      <c r="WF83"/>
      <c r="WG83"/>
      <c r="WH83"/>
      <c r="WI83"/>
      <c r="WJ83"/>
      <c r="WK83"/>
      <c r="WL83"/>
      <c r="WM83"/>
      <c r="WN83"/>
      <c r="WO83"/>
      <c r="WP83"/>
      <c r="WQ83"/>
      <c r="WR83"/>
      <c r="WS83"/>
      <c r="WT83"/>
      <c r="WU83"/>
      <c r="WV83"/>
      <c r="WW83"/>
      <c r="WX83"/>
      <c r="WY83"/>
      <c r="WZ83"/>
      <c r="XA83"/>
      <c r="XB83"/>
      <c r="XC83"/>
      <c r="XD83"/>
      <c r="XE83"/>
      <c r="XF83"/>
      <c r="XG83"/>
      <c r="XH83"/>
      <c r="XI83"/>
      <c r="XJ83"/>
      <c r="XK83"/>
      <c r="XL83"/>
      <c r="XM83"/>
      <c r="XN83"/>
      <c r="XO83"/>
      <c r="XP83"/>
      <c r="XQ83"/>
      <c r="XR83"/>
      <c r="XS83"/>
      <c r="XT83"/>
      <c r="XU83"/>
      <c r="XV83"/>
      <c r="XW83"/>
      <c r="XX83"/>
      <c r="XY83"/>
      <c r="XZ83"/>
      <c r="YA83"/>
      <c r="YB83"/>
      <c r="YC83"/>
      <c r="YD83"/>
      <c r="YE83"/>
      <c r="YF83"/>
      <c r="YG83"/>
      <c r="YH83"/>
      <c r="YI83"/>
      <c r="YJ83"/>
      <c r="YK83"/>
      <c r="YL83"/>
      <c r="YM83"/>
      <c r="YN83"/>
      <c r="YO83"/>
      <c r="YP83"/>
      <c r="YQ83"/>
      <c r="YR83"/>
      <c r="YS83"/>
      <c r="YT83"/>
      <c r="YU83"/>
      <c r="YV83"/>
      <c r="YW83"/>
      <c r="YX83"/>
      <c r="YY83"/>
      <c r="YZ83"/>
      <c r="ZA83"/>
      <c r="ZB83"/>
      <c r="ZC83"/>
      <c r="ZD83"/>
      <c r="ZE83"/>
      <c r="ZF83"/>
      <c r="ZG83"/>
      <c r="ZH83"/>
      <c r="ZI83"/>
      <c r="ZJ83"/>
      <c r="ZK83"/>
      <c r="ZL83"/>
      <c r="ZM83"/>
      <c r="ZN83"/>
      <c r="ZO83"/>
      <c r="ZP83"/>
      <c r="ZQ83"/>
      <c r="ZR83"/>
      <c r="ZS83"/>
      <c r="ZT83"/>
      <c r="ZU83"/>
      <c r="ZV83"/>
      <c r="ZW83"/>
      <c r="ZX83"/>
      <c r="ZY83"/>
      <c r="ZZ83"/>
      <c r="AAA83"/>
      <c r="AAB83"/>
      <c r="AAC83"/>
      <c r="AAD83"/>
      <c r="AAE83"/>
      <c r="AAF83"/>
      <c r="AAG83"/>
      <c r="AAH83"/>
      <c r="AAI83"/>
      <c r="AAJ83"/>
      <c r="AAK83"/>
      <c r="AAL83"/>
      <c r="AAM83"/>
      <c r="AAN83"/>
      <c r="AAO83"/>
      <c r="AAP83"/>
      <c r="AAQ83"/>
      <c r="AAR83"/>
      <c r="AAS83"/>
      <c r="AAT83"/>
      <c r="AAU83"/>
      <c r="AAV83"/>
      <c r="AAW83"/>
      <c r="AAX83"/>
      <c r="AAY83"/>
      <c r="AAZ83"/>
      <c r="ABA83"/>
      <c r="ABB83"/>
      <c r="ABC83"/>
      <c r="ABD83"/>
      <c r="ABE83"/>
      <c r="ABF83"/>
      <c r="ABG83"/>
      <c r="ABH83"/>
      <c r="ABI83"/>
      <c r="ABJ83"/>
      <c r="ABK83"/>
      <c r="ABL83"/>
      <c r="ABM83"/>
      <c r="ABN83"/>
      <c r="ABO83"/>
      <c r="ABP83"/>
      <c r="ABQ83"/>
      <c r="ABR83"/>
      <c r="ABS83"/>
      <c r="ABT83"/>
      <c r="ABU83"/>
      <c r="ABV83"/>
      <c r="ABW83"/>
      <c r="ABX83"/>
      <c r="ABY83"/>
      <c r="ABZ83"/>
      <c r="ACA83"/>
      <c r="ACB83"/>
      <c r="ACC83"/>
      <c r="ACD83"/>
      <c r="ACE83"/>
      <c r="ACF83"/>
      <c r="ACG83"/>
      <c r="ACH83"/>
      <c r="ACI83"/>
      <c r="ACJ83"/>
      <c r="ACK83"/>
      <c r="ACL83"/>
      <c r="ACM83"/>
      <c r="ACN83"/>
      <c r="ACO83"/>
      <c r="ACP83"/>
      <c r="ACQ83"/>
      <c r="ACR83"/>
      <c r="ACS83"/>
      <c r="ACT83"/>
      <c r="ACU83"/>
      <c r="ACV83"/>
      <c r="ACW83"/>
      <c r="ACX83"/>
      <c r="ACY83"/>
      <c r="ACZ83"/>
      <c r="ADA83"/>
      <c r="ADB83"/>
      <c r="ADC83"/>
      <c r="ADD83"/>
      <c r="ADE83"/>
      <c r="ADF83"/>
      <c r="ADG83"/>
      <c r="ADH83"/>
      <c r="ADI83"/>
      <c r="ADJ83"/>
      <c r="ADK83"/>
      <c r="ADL83"/>
      <c r="ADM83"/>
      <c r="ADN83"/>
      <c r="ADO83"/>
      <c r="ADP83"/>
      <c r="ADQ83"/>
      <c r="ADR83"/>
      <c r="ADS83"/>
      <c r="ADT83"/>
      <c r="ADU83"/>
      <c r="ADV83"/>
      <c r="ADW83"/>
      <c r="ADX83"/>
      <c r="ADY83"/>
      <c r="ADZ83"/>
      <c r="AEA83"/>
      <c r="AEB83"/>
      <c r="AEC83"/>
      <c r="AED83"/>
      <c r="AEE83"/>
      <c r="AEF83"/>
      <c r="AEG83"/>
      <c r="AEH83"/>
      <c r="AEI83"/>
      <c r="AEJ83"/>
      <c r="AEK83"/>
      <c r="AEL83"/>
      <c r="AEM83"/>
      <c r="AEN83"/>
      <c r="AEO83"/>
      <c r="AEP83"/>
      <c r="AEQ83"/>
      <c r="AER83"/>
      <c r="AES83"/>
      <c r="AET83"/>
      <c r="AEU83"/>
      <c r="AEV83"/>
      <c r="AEW83"/>
      <c r="AEX83"/>
      <c r="AEY83"/>
      <c r="AEZ83"/>
      <c r="AFA83"/>
      <c r="AFB83"/>
      <c r="AFC83"/>
      <c r="AFD83"/>
      <c r="AFE83"/>
      <c r="AFF83"/>
      <c r="AFG83"/>
      <c r="AFH83"/>
      <c r="AFI83"/>
      <c r="AFJ83"/>
      <c r="AFK83"/>
      <c r="AFL83"/>
      <c r="AFM83"/>
      <c r="AFN83"/>
      <c r="AFO83"/>
      <c r="AFP83"/>
      <c r="AFQ83"/>
      <c r="AFR83"/>
      <c r="AFS83"/>
      <c r="AFT83"/>
      <c r="AFU83"/>
      <c r="AFV83"/>
      <c r="AFW83"/>
      <c r="AFX83"/>
      <c r="AFY83"/>
      <c r="AFZ83"/>
      <c r="AGA83"/>
      <c r="AGB83"/>
      <c r="AGC83"/>
      <c r="AGD83"/>
      <c r="AGE83"/>
      <c r="AGF83"/>
      <c r="AGG83"/>
      <c r="AGH83"/>
      <c r="AGI83"/>
      <c r="AGJ83"/>
      <c r="AGK83"/>
      <c r="AGL83"/>
      <c r="AGM83"/>
      <c r="AGN83"/>
      <c r="AGO83"/>
      <c r="AGP83"/>
      <c r="AGQ83"/>
      <c r="AGR83"/>
      <c r="AGS83"/>
      <c r="AGT83"/>
      <c r="AGU83"/>
      <c r="AGV83"/>
      <c r="AGW83"/>
      <c r="AGX83"/>
      <c r="AGY83"/>
      <c r="AGZ83"/>
      <c r="AHA83"/>
      <c r="AHB83"/>
      <c r="AHC83"/>
      <c r="AHD83"/>
      <c r="AHE83"/>
      <c r="AHF83"/>
      <c r="AHG83"/>
      <c r="AHH83"/>
      <c r="AHI83"/>
      <c r="AHJ83"/>
      <c r="AHK83"/>
      <c r="AHL83"/>
      <c r="AHM83"/>
      <c r="AHN83"/>
      <c r="AHO83"/>
      <c r="AHP83"/>
      <c r="AHQ83"/>
      <c r="AHR83"/>
      <c r="AHS83"/>
      <c r="AHT83"/>
      <c r="AHU83"/>
      <c r="AHV83"/>
      <c r="AHW83"/>
      <c r="AHX83"/>
      <c r="AHY83"/>
      <c r="AHZ83"/>
      <c r="AIA83"/>
      <c r="AIB83"/>
      <c r="AIC83"/>
      <c r="AID83"/>
      <c r="AIE83"/>
      <c r="AIF83"/>
      <c r="AIG83"/>
      <c r="AIH83"/>
      <c r="AII83"/>
      <c r="AIJ83"/>
      <c r="AIK83"/>
      <c r="AIL83"/>
      <c r="AIM83"/>
      <c r="AIN83"/>
      <c r="AIO83"/>
      <c r="AIP83"/>
      <c r="AIQ83"/>
      <c r="AIR83"/>
      <c r="AIS83"/>
      <c r="AIT83"/>
      <c r="AIU83"/>
      <c r="AIV83"/>
      <c r="AIW83"/>
      <c r="AIX83"/>
      <c r="AIY83"/>
      <c r="AIZ83"/>
      <c r="AJA83"/>
      <c r="AJB83"/>
      <c r="AJC83"/>
      <c r="AJD83"/>
      <c r="AJE83"/>
      <c r="AJF83"/>
      <c r="AJG83"/>
      <c r="AJH83"/>
      <c r="AJI83"/>
      <c r="AJJ83"/>
      <c r="AJK83"/>
      <c r="AJL83"/>
      <c r="AJM83"/>
      <c r="AJN83"/>
      <c r="AJO83"/>
      <c r="AJP83"/>
      <c r="AJQ83"/>
      <c r="AJR83"/>
      <c r="AJS83"/>
      <c r="AJT83"/>
      <c r="AJU83"/>
      <c r="AJV83"/>
      <c r="AJW83"/>
      <c r="AJX83"/>
      <c r="AJY83"/>
      <c r="AJZ83"/>
      <c r="AKA83"/>
      <c r="AKB83"/>
      <c r="AKC83"/>
      <c r="AKD83"/>
      <c r="AKE83"/>
      <c r="AKF83"/>
      <c r="AKG83"/>
      <c r="AKH83"/>
      <c r="AKI83"/>
      <c r="AKJ83"/>
      <c r="AKK83"/>
      <c r="AKL83"/>
      <c r="AKM83"/>
      <c r="AKN83"/>
      <c r="AKO83"/>
      <c r="AKP83"/>
      <c r="AKQ83"/>
      <c r="AKR83"/>
      <c r="AKS83"/>
      <c r="AKT83"/>
      <c r="AKU83"/>
      <c r="AKV83"/>
      <c r="AKW83"/>
      <c r="AKX83"/>
      <c r="AKY83"/>
      <c r="AKZ83"/>
      <c r="ALA83"/>
    </row>
    <row r="84" spans="1:989" s="109" customFormat="1" x14ac:dyDescent="0.3">
      <c r="A84" s="209" t="s">
        <v>393</v>
      </c>
      <c r="B84" s="96" t="s">
        <v>135</v>
      </c>
      <c r="C84" s="471">
        <v>0</v>
      </c>
      <c r="D84" s="95">
        <v>0</v>
      </c>
      <c r="E84" s="95">
        <v>0</v>
      </c>
      <c r="F84" s="413">
        <v>0</v>
      </c>
      <c r="G84" s="373">
        <v>0</v>
      </c>
      <c r="H84" s="373">
        <v>0</v>
      </c>
      <c r="I84" s="424">
        <v>0</v>
      </c>
      <c r="J84" s="429">
        <v>0</v>
      </c>
      <c r="K84" s="424">
        <v>0</v>
      </c>
      <c r="L84" s="424"/>
      <c r="M84" s="424"/>
      <c r="N84" s="559"/>
      <c r="O84" s="449">
        <f t="shared" si="2"/>
        <v>0</v>
      </c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  <c r="IW84"/>
      <c r="IX84"/>
      <c r="IY84"/>
      <c r="IZ84"/>
      <c r="JA84"/>
      <c r="JB84"/>
      <c r="JC84"/>
      <c r="JD84"/>
      <c r="JE84"/>
      <c r="JF84"/>
      <c r="JG84"/>
      <c r="JH84"/>
      <c r="JI84"/>
      <c r="JJ84"/>
      <c r="JK84"/>
      <c r="JL84"/>
      <c r="JM84"/>
      <c r="JN84"/>
      <c r="JO84"/>
      <c r="JP84"/>
      <c r="JQ84"/>
      <c r="JR84"/>
      <c r="JS84"/>
      <c r="JT84"/>
      <c r="JU84"/>
      <c r="JV84"/>
      <c r="JW84"/>
      <c r="JX84"/>
      <c r="JY84"/>
      <c r="JZ84"/>
      <c r="KA84"/>
      <c r="KB84"/>
      <c r="KC84"/>
      <c r="KD84"/>
      <c r="KE84"/>
      <c r="KF84"/>
      <c r="KG84"/>
      <c r="KH84"/>
      <c r="KI84"/>
      <c r="KJ84"/>
      <c r="KK84"/>
      <c r="KL84"/>
      <c r="KM84"/>
      <c r="KN84"/>
      <c r="KO84"/>
      <c r="KP84"/>
      <c r="KQ84"/>
      <c r="KR84"/>
      <c r="KS84"/>
      <c r="KT84"/>
      <c r="KU84"/>
      <c r="KV84"/>
      <c r="KW84"/>
      <c r="KX84"/>
      <c r="KY84"/>
      <c r="KZ84"/>
      <c r="LA84"/>
      <c r="LB84"/>
      <c r="LC84"/>
      <c r="LD84"/>
      <c r="LE84"/>
      <c r="LF84"/>
      <c r="LG84"/>
      <c r="LH84"/>
      <c r="LI84"/>
      <c r="LJ84"/>
      <c r="LK84"/>
      <c r="LL84"/>
      <c r="LM84"/>
      <c r="LN84"/>
      <c r="LO84"/>
      <c r="LP84"/>
      <c r="LQ84"/>
      <c r="LR84"/>
      <c r="LS84"/>
      <c r="LT84"/>
      <c r="LU84"/>
      <c r="LV84"/>
      <c r="LW84"/>
      <c r="LX84"/>
      <c r="LY84"/>
      <c r="LZ84"/>
      <c r="MA84"/>
      <c r="MB84"/>
      <c r="MC84"/>
      <c r="MD84"/>
      <c r="ME84"/>
      <c r="MF84"/>
      <c r="MG84"/>
      <c r="MH84"/>
      <c r="MI84"/>
      <c r="MJ84"/>
      <c r="MK84"/>
      <c r="ML84"/>
      <c r="MM84"/>
      <c r="MN84"/>
      <c r="MO84"/>
      <c r="MP84"/>
      <c r="MQ84"/>
      <c r="MR84"/>
      <c r="MS84"/>
      <c r="MT84"/>
      <c r="MU84"/>
      <c r="MV84"/>
      <c r="MW84"/>
      <c r="MX84"/>
      <c r="MY84"/>
      <c r="MZ84"/>
      <c r="NA84"/>
      <c r="NB84"/>
      <c r="NC84"/>
      <c r="ND84"/>
      <c r="NE84"/>
      <c r="NF84"/>
      <c r="NG84"/>
      <c r="NH84"/>
      <c r="NI84"/>
      <c r="NJ84"/>
      <c r="NK84"/>
      <c r="NL84"/>
      <c r="NM84"/>
      <c r="NN84"/>
      <c r="NO84"/>
      <c r="NP84"/>
      <c r="NQ84"/>
      <c r="NR84"/>
      <c r="NS84"/>
      <c r="NT84"/>
      <c r="NU84"/>
      <c r="NV84"/>
      <c r="NW84"/>
      <c r="NX84"/>
      <c r="NY84"/>
      <c r="NZ84"/>
      <c r="OA84"/>
      <c r="OB84"/>
      <c r="OC84"/>
      <c r="OD84"/>
      <c r="OE84"/>
      <c r="OF84"/>
      <c r="OG84"/>
      <c r="OH84"/>
      <c r="OI84"/>
      <c r="OJ84"/>
      <c r="OK84"/>
      <c r="OL84"/>
      <c r="OM84"/>
      <c r="ON84"/>
      <c r="OO84"/>
      <c r="OP84"/>
      <c r="OQ84"/>
      <c r="OR84"/>
      <c r="OS84"/>
      <c r="OT84"/>
      <c r="OU84"/>
      <c r="OV84"/>
      <c r="OW84"/>
      <c r="OX84"/>
      <c r="OY84"/>
      <c r="OZ84"/>
      <c r="PA84"/>
      <c r="PB84"/>
      <c r="PC84"/>
      <c r="PD84"/>
      <c r="PE84"/>
      <c r="PF84"/>
      <c r="PG84"/>
      <c r="PH84"/>
      <c r="PI84"/>
      <c r="PJ84"/>
      <c r="PK84"/>
      <c r="PL84"/>
      <c r="PM84"/>
      <c r="PN84"/>
      <c r="PO84"/>
      <c r="PP84"/>
      <c r="PQ84"/>
      <c r="PR84"/>
      <c r="PS84"/>
      <c r="PT84"/>
      <c r="PU84"/>
      <c r="PV84"/>
      <c r="PW84"/>
      <c r="PX84"/>
      <c r="PY84"/>
      <c r="PZ84"/>
      <c r="QA84"/>
      <c r="QB84"/>
      <c r="QC84"/>
      <c r="QD84"/>
      <c r="QE84"/>
      <c r="QF84"/>
      <c r="QG84"/>
      <c r="QH84"/>
      <c r="QI84"/>
      <c r="QJ84"/>
      <c r="QK84"/>
      <c r="QL84"/>
      <c r="QM84"/>
      <c r="QN84"/>
      <c r="QO84"/>
      <c r="QP84"/>
      <c r="QQ84"/>
      <c r="QR84"/>
      <c r="QS84"/>
      <c r="QT84"/>
      <c r="QU84"/>
      <c r="QV84"/>
      <c r="QW84"/>
      <c r="QX84"/>
      <c r="QY84"/>
      <c r="QZ84"/>
      <c r="RA84"/>
      <c r="RB84"/>
      <c r="RC84"/>
      <c r="RD84"/>
      <c r="RE84"/>
      <c r="RF84"/>
      <c r="RG84"/>
      <c r="RH84"/>
      <c r="RI84"/>
      <c r="RJ84"/>
      <c r="RK84"/>
      <c r="RL84"/>
      <c r="RM84"/>
      <c r="RN84"/>
      <c r="RO84"/>
      <c r="RP84"/>
      <c r="RQ84"/>
      <c r="RR84"/>
      <c r="RS84"/>
      <c r="RT84"/>
      <c r="RU84"/>
      <c r="RV84"/>
      <c r="RW84"/>
      <c r="RX84"/>
      <c r="RY84"/>
      <c r="RZ84"/>
      <c r="SA84"/>
      <c r="SB84"/>
      <c r="SC84"/>
      <c r="SD84"/>
      <c r="SE84"/>
      <c r="SF84"/>
      <c r="SG84"/>
      <c r="SH84"/>
      <c r="SI84"/>
      <c r="SJ84"/>
      <c r="SK84"/>
      <c r="SL84"/>
      <c r="SM84"/>
      <c r="SN84"/>
      <c r="SO84"/>
      <c r="SP84"/>
      <c r="SQ84"/>
      <c r="SR84"/>
      <c r="SS84"/>
      <c r="ST84"/>
      <c r="SU84"/>
      <c r="SV84"/>
      <c r="SW84"/>
      <c r="SX84"/>
      <c r="SY84"/>
      <c r="SZ84"/>
      <c r="TA84"/>
      <c r="TB84"/>
      <c r="TC84"/>
      <c r="TD84"/>
      <c r="TE84"/>
      <c r="TF84"/>
      <c r="TG84"/>
      <c r="TH84"/>
      <c r="TI84"/>
      <c r="TJ84"/>
      <c r="TK84"/>
      <c r="TL84"/>
      <c r="TM84"/>
      <c r="TN84"/>
      <c r="TO84"/>
      <c r="TP84"/>
      <c r="TQ84"/>
      <c r="TR84"/>
      <c r="TS84"/>
      <c r="TT84"/>
      <c r="TU84"/>
      <c r="TV84"/>
      <c r="TW84"/>
      <c r="TX84"/>
      <c r="TY84"/>
      <c r="TZ84"/>
      <c r="UA84"/>
      <c r="UB84"/>
      <c r="UC84"/>
      <c r="UD84"/>
      <c r="UE84"/>
      <c r="UF84"/>
      <c r="UG84"/>
      <c r="UH84"/>
      <c r="UI84"/>
      <c r="UJ84"/>
      <c r="UK84"/>
      <c r="UL84"/>
      <c r="UM84"/>
      <c r="UN84"/>
      <c r="UO84"/>
      <c r="UP84"/>
      <c r="UQ84"/>
      <c r="UR84"/>
      <c r="US84"/>
      <c r="UT84"/>
      <c r="UU84"/>
      <c r="UV84"/>
      <c r="UW84"/>
      <c r="UX84"/>
      <c r="UY84"/>
      <c r="UZ84"/>
      <c r="VA84"/>
      <c r="VB84"/>
      <c r="VC84"/>
      <c r="VD84"/>
      <c r="VE84"/>
      <c r="VF84"/>
      <c r="VG84"/>
      <c r="VH84"/>
      <c r="VI84"/>
      <c r="VJ84"/>
      <c r="VK84"/>
      <c r="VL84"/>
      <c r="VM84"/>
      <c r="VN84"/>
      <c r="VO84"/>
      <c r="VP84"/>
      <c r="VQ84"/>
      <c r="VR84"/>
      <c r="VS84"/>
      <c r="VT84"/>
      <c r="VU84"/>
      <c r="VV84"/>
      <c r="VW84"/>
      <c r="VX84"/>
      <c r="VY84"/>
      <c r="VZ84"/>
      <c r="WA84"/>
      <c r="WB84"/>
      <c r="WC84"/>
      <c r="WD84"/>
      <c r="WE84"/>
      <c r="WF84"/>
      <c r="WG84"/>
      <c r="WH84"/>
      <c r="WI84"/>
      <c r="WJ84"/>
      <c r="WK84"/>
      <c r="WL84"/>
      <c r="WM84"/>
      <c r="WN84"/>
      <c r="WO84"/>
      <c r="WP84"/>
      <c r="WQ84"/>
      <c r="WR84"/>
      <c r="WS84"/>
      <c r="WT84"/>
      <c r="WU84"/>
      <c r="WV84"/>
      <c r="WW84"/>
      <c r="WX84"/>
      <c r="WY84"/>
      <c r="WZ84"/>
      <c r="XA84"/>
      <c r="XB84"/>
      <c r="XC84"/>
      <c r="XD84"/>
      <c r="XE84"/>
      <c r="XF84"/>
      <c r="XG84"/>
      <c r="XH84"/>
      <c r="XI84"/>
      <c r="XJ84"/>
      <c r="XK84"/>
      <c r="XL84"/>
      <c r="XM84"/>
      <c r="XN84"/>
      <c r="XO84"/>
      <c r="XP84"/>
      <c r="XQ84"/>
      <c r="XR84"/>
      <c r="XS84"/>
      <c r="XT84"/>
      <c r="XU84"/>
      <c r="XV84"/>
      <c r="XW84"/>
      <c r="XX84"/>
      <c r="XY84"/>
      <c r="XZ84"/>
      <c r="YA84"/>
      <c r="YB84"/>
      <c r="YC84"/>
      <c r="YD84"/>
      <c r="YE84"/>
      <c r="YF84"/>
      <c r="YG84"/>
      <c r="YH84"/>
      <c r="YI84"/>
      <c r="YJ84"/>
      <c r="YK84"/>
      <c r="YL84"/>
      <c r="YM84"/>
      <c r="YN84"/>
      <c r="YO84"/>
      <c r="YP84"/>
      <c r="YQ84"/>
      <c r="YR84"/>
      <c r="YS84"/>
      <c r="YT84"/>
      <c r="YU84"/>
      <c r="YV84"/>
      <c r="YW84"/>
      <c r="YX84"/>
      <c r="YY84"/>
      <c r="YZ84"/>
      <c r="ZA84"/>
      <c r="ZB84"/>
      <c r="ZC84"/>
      <c r="ZD84"/>
      <c r="ZE84"/>
      <c r="ZF84"/>
      <c r="ZG84"/>
      <c r="ZH84"/>
      <c r="ZI84"/>
      <c r="ZJ84"/>
      <c r="ZK84"/>
      <c r="ZL84"/>
      <c r="ZM84"/>
      <c r="ZN84"/>
      <c r="ZO84"/>
      <c r="ZP84"/>
      <c r="ZQ84"/>
      <c r="ZR84"/>
      <c r="ZS84"/>
      <c r="ZT84"/>
      <c r="ZU84"/>
      <c r="ZV84"/>
      <c r="ZW84"/>
      <c r="ZX84"/>
      <c r="ZY84"/>
      <c r="ZZ84"/>
      <c r="AAA84"/>
      <c r="AAB84"/>
      <c r="AAC84"/>
      <c r="AAD84"/>
      <c r="AAE84"/>
      <c r="AAF84"/>
      <c r="AAG84"/>
      <c r="AAH84"/>
      <c r="AAI84"/>
      <c r="AAJ84"/>
      <c r="AAK84"/>
      <c r="AAL84"/>
      <c r="AAM84"/>
      <c r="AAN84"/>
      <c r="AAO84"/>
      <c r="AAP84"/>
      <c r="AAQ84"/>
      <c r="AAR84"/>
      <c r="AAS84"/>
      <c r="AAT84"/>
      <c r="AAU84"/>
      <c r="AAV84"/>
      <c r="AAW84"/>
      <c r="AAX84"/>
      <c r="AAY84"/>
      <c r="AAZ84"/>
      <c r="ABA84"/>
      <c r="ABB84"/>
      <c r="ABC84"/>
      <c r="ABD84"/>
      <c r="ABE84"/>
      <c r="ABF84"/>
      <c r="ABG84"/>
      <c r="ABH84"/>
      <c r="ABI84"/>
      <c r="ABJ84"/>
      <c r="ABK84"/>
      <c r="ABL84"/>
      <c r="ABM84"/>
      <c r="ABN84"/>
      <c r="ABO84"/>
      <c r="ABP84"/>
      <c r="ABQ84"/>
      <c r="ABR84"/>
      <c r="ABS84"/>
      <c r="ABT84"/>
      <c r="ABU84"/>
      <c r="ABV84"/>
      <c r="ABW84"/>
      <c r="ABX84"/>
      <c r="ABY84"/>
      <c r="ABZ84"/>
      <c r="ACA84"/>
      <c r="ACB84"/>
      <c r="ACC84"/>
      <c r="ACD84"/>
      <c r="ACE84"/>
      <c r="ACF84"/>
      <c r="ACG84"/>
      <c r="ACH84"/>
      <c r="ACI84"/>
      <c r="ACJ84"/>
      <c r="ACK84"/>
      <c r="ACL84"/>
      <c r="ACM84"/>
      <c r="ACN84"/>
      <c r="ACO84"/>
      <c r="ACP84"/>
      <c r="ACQ84"/>
      <c r="ACR84"/>
      <c r="ACS84"/>
      <c r="ACT84"/>
      <c r="ACU84"/>
      <c r="ACV84"/>
      <c r="ACW84"/>
      <c r="ACX84"/>
      <c r="ACY84"/>
      <c r="ACZ84"/>
      <c r="ADA84"/>
      <c r="ADB84"/>
      <c r="ADC84"/>
      <c r="ADD84"/>
      <c r="ADE84"/>
      <c r="ADF84"/>
      <c r="ADG84"/>
      <c r="ADH84"/>
      <c r="ADI84"/>
      <c r="ADJ84"/>
      <c r="ADK84"/>
      <c r="ADL84"/>
      <c r="ADM84"/>
      <c r="ADN84"/>
      <c r="ADO84"/>
      <c r="ADP84"/>
      <c r="ADQ84"/>
      <c r="ADR84"/>
      <c r="ADS84"/>
      <c r="ADT84"/>
      <c r="ADU84"/>
      <c r="ADV84"/>
      <c r="ADW84"/>
      <c r="ADX84"/>
      <c r="ADY84"/>
      <c r="ADZ84"/>
      <c r="AEA84"/>
      <c r="AEB84"/>
      <c r="AEC84"/>
      <c r="AED84"/>
      <c r="AEE84"/>
      <c r="AEF84"/>
      <c r="AEG84"/>
      <c r="AEH84"/>
      <c r="AEI84"/>
      <c r="AEJ84"/>
      <c r="AEK84"/>
      <c r="AEL84"/>
      <c r="AEM84"/>
      <c r="AEN84"/>
      <c r="AEO84"/>
      <c r="AEP84"/>
      <c r="AEQ84"/>
      <c r="AER84"/>
      <c r="AES84"/>
      <c r="AET84"/>
      <c r="AEU84"/>
      <c r="AEV84"/>
      <c r="AEW84"/>
      <c r="AEX84"/>
      <c r="AEY84"/>
      <c r="AEZ84"/>
      <c r="AFA84"/>
      <c r="AFB84"/>
      <c r="AFC84"/>
      <c r="AFD84"/>
      <c r="AFE84"/>
      <c r="AFF84"/>
      <c r="AFG84"/>
      <c r="AFH84"/>
      <c r="AFI84"/>
      <c r="AFJ84"/>
      <c r="AFK84"/>
      <c r="AFL84"/>
      <c r="AFM84"/>
      <c r="AFN84"/>
      <c r="AFO84"/>
      <c r="AFP84"/>
      <c r="AFQ84"/>
      <c r="AFR84"/>
      <c r="AFS84"/>
      <c r="AFT84"/>
      <c r="AFU84"/>
      <c r="AFV84"/>
      <c r="AFW84"/>
      <c r="AFX84"/>
      <c r="AFY84"/>
      <c r="AFZ84"/>
      <c r="AGA84"/>
      <c r="AGB84"/>
      <c r="AGC84"/>
      <c r="AGD84"/>
      <c r="AGE84"/>
      <c r="AGF84"/>
      <c r="AGG84"/>
      <c r="AGH84"/>
      <c r="AGI84"/>
      <c r="AGJ84"/>
      <c r="AGK84"/>
      <c r="AGL84"/>
      <c r="AGM84"/>
      <c r="AGN84"/>
      <c r="AGO84"/>
      <c r="AGP84"/>
      <c r="AGQ84"/>
      <c r="AGR84"/>
      <c r="AGS84"/>
      <c r="AGT84"/>
      <c r="AGU84"/>
      <c r="AGV84"/>
      <c r="AGW84"/>
      <c r="AGX84"/>
      <c r="AGY84"/>
      <c r="AGZ84"/>
      <c r="AHA84"/>
      <c r="AHB84"/>
      <c r="AHC84"/>
      <c r="AHD84"/>
      <c r="AHE84"/>
      <c r="AHF84"/>
      <c r="AHG84"/>
      <c r="AHH84"/>
      <c r="AHI84"/>
      <c r="AHJ84"/>
      <c r="AHK84"/>
      <c r="AHL84"/>
      <c r="AHM84"/>
      <c r="AHN84"/>
      <c r="AHO84"/>
      <c r="AHP84"/>
      <c r="AHQ84"/>
      <c r="AHR84"/>
      <c r="AHS84"/>
      <c r="AHT84"/>
      <c r="AHU84"/>
      <c r="AHV84"/>
      <c r="AHW84"/>
      <c r="AHX84"/>
      <c r="AHY84"/>
      <c r="AHZ84"/>
      <c r="AIA84"/>
      <c r="AIB84"/>
      <c r="AIC84"/>
      <c r="AID84"/>
      <c r="AIE84"/>
      <c r="AIF84"/>
      <c r="AIG84"/>
      <c r="AIH84"/>
      <c r="AII84"/>
      <c r="AIJ84"/>
      <c r="AIK84"/>
      <c r="AIL84"/>
      <c r="AIM84"/>
      <c r="AIN84"/>
      <c r="AIO84"/>
      <c r="AIP84"/>
      <c r="AIQ84"/>
      <c r="AIR84"/>
      <c r="AIS84"/>
      <c r="AIT84"/>
      <c r="AIU84"/>
      <c r="AIV84"/>
      <c r="AIW84"/>
      <c r="AIX84"/>
      <c r="AIY84"/>
      <c r="AIZ84"/>
      <c r="AJA84"/>
      <c r="AJB84"/>
      <c r="AJC84"/>
      <c r="AJD84"/>
      <c r="AJE84"/>
      <c r="AJF84"/>
      <c r="AJG84"/>
      <c r="AJH84"/>
      <c r="AJI84"/>
      <c r="AJJ84"/>
      <c r="AJK84"/>
      <c r="AJL84"/>
      <c r="AJM84"/>
      <c r="AJN84"/>
      <c r="AJO84"/>
      <c r="AJP84"/>
      <c r="AJQ84"/>
      <c r="AJR84"/>
      <c r="AJS84"/>
      <c r="AJT84"/>
      <c r="AJU84"/>
      <c r="AJV84"/>
      <c r="AJW84"/>
      <c r="AJX84"/>
      <c r="AJY84"/>
      <c r="AJZ84"/>
      <c r="AKA84"/>
      <c r="AKB84"/>
      <c r="AKC84"/>
      <c r="AKD84"/>
      <c r="AKE84"/>
      <c r="AKF84"/>
      <c r="AKG84"/>
      <c r="AKH84"/>
      <c r="AKI84"/>
      <c r="AKJ84"/>
      <c r="AKK84"/>
      <c r="AKL84"/>
      <c r="AKM84"/>
      <c r="AKN84"/>
      <c r="AKO84"/>
      <c r="AKP84"/>
      <c r="AKQ84"/>
      <c r="AKR84"/>
      <c r="AKS84"/>
      <c r="AKT84"/>
      <c r="AKU84"/>
      <c r="AKV84"/>
      <c r="AKW84"/>
      <c r="AKX84"/>
      <c r="AKY84"/>
      <c r="AKZ84"/>
      <c r="ALA84"/>
    </row>
    <row r="85" spans="1:989" x14ac:dyDescent="0.3">
      <c r="A85" s="208" t="s">
        <v>136</v>
      </c>
      <c r="B85" s="1" t="s">
        <v>137</v>
      </c>
      <c r="C85" s="382">
        <v>410815.16</v>
      </c>
      <c r="D85" s="391">
        <v>501722.32</v>
      </c>
      <c r="E85" s="379">
        <v>368533.42</v>
      </c>
      <c r="F85" s="391">
        <v>558734.19999999995</v>
      </c>
      <c r="G85" s="391">
        <v>386260.45</v>
      </c>
      <c r="H85" s="381">
        <v>353420.42</v>
      </c>
      <c r="I85" s="379">
        <v>690418.62</v>
      </c>
      <c r="J85" s="380">
        <v>660680.14</v>
      </c>
      <c r="K85" s="381">
        <v>543956.71</v>
      </c>
      <c r="L85" s="381"/>
      <c r="M85" s="391"/>
      <c r="N85" s="380"/>
      <c r="O85" s="219">
        <f t="shared" si="2"/>
        <v>4474541.4399999995</v>
      </c>
    </row>
    <row r="86" spans="1:989" x14ac:dyDescent="0.3">
      <c r="A86" s="208" t="s">
        <v>760</v>
      </c>
      <c r="B86" s="1" t="s">
        <v>761</v>
      </c>
      <c r="C86" s="470">
        <v>0</v>
      </c>
      <c r="D86" s="380">
        <v>0</v>
      </c>
      <c r="E86" s="379">
        <v>0</v>
      </c>
      <c r="F86" s="412">
        <v>0</v>
      </c>
      <c r="G86" s="380">
        <v>0</v>
      </c>
      <c r="H86" s="379">
        <v>0</v>
      </c>
      <c r="I86" s="379">
        <v>0</v>
      </c>
      <c r="J86" s="380">
        <v>0</v>
      </c>
      <c r="K86" s="384">
        <v>0</v>
      </c>
      <c r="L86" s="381"/>
      <c r="M86" s="380"/>
      <c r="N86" s="380"/>
      <c r="O86" s="219">
        <f t="shared" si="2"/>
        <v>0</v>
      </c>
    </row>
    <row r="87" spans="1:989" x14ac:dyDescent="0.3">
      <c r="A87" s="208" t="s">
        <v>339</v>
      </c>
      <c r="B87" s="1" t="s">
        <v>317</v>
      </c>
      <c r="C87" s="382">
        <v>239649.04</v>
      </c>
      <c r="D87" s="380">
        <v>324691.12</v>
      </c>
      <c r="E87" s="379">
        <v>328530.98</v>
      </c>
      <c r="F87" s="380">
        <v>403747.22</v>
      </c>
      <c r="G87" s="380">
        <v>241261.84</v>
      </c>
      <c r="H87" s="381">
        <v>166848.64000000001</v>
      </c>
      <c r="I87" s="379">
        <v>438699.6</v>
      </c>
      <c r="J87" s="380">
        <v>306996.15999999997</v>
      </c>
      <c r="K87" s="381">
        <v>367151.35</v>
      </c>
      <c r="L87" s="381"/>
      <c r="M87" s="382"/>
      <c r="N87" s="379"/>
      <c r="O87" s="219">
        <f t="shared" si="2"/>
        <v>2817575.95</v>
      </c>
    </row>
    <row r="88" spans="1:989" x14ac:dyDescent="0.3">
      <c r="A88" s="208" t="s">
        <v>316</v>
      </c>
      <c r="B88" s="1" t="s">
        <v>315</v>
      </c>
      <c r="C88" s="382">
        <v>64824.78</v>
      </c>
      <c r="D88" s="380">
        <v>83780.7</v>
      </c>
      <c r="E88" s="379">
        <v>63115.93</v>
      </c>
      <c r="F88" s="380">
        <v>101428.22</v>
      </c>
      <c r="G88" s="380">
        <v>68912.960000000006</v>
      </c>
      <c r="H88" s="381">
        <v>84057.24</v>
      </c>
      <c r="I88" s="379">
        <v>106700.76</v>
      </c>
      <c r="J88" s="380">
        <v>76759.12</v>
      </c>
      <c r="K88" s="381">
        <v>63033.42</v>
      </c>
      <c r="L88" s="381"/>
      <c r="M88" s="382"/>
      <c r="N88" s="379"/>
      <c r="O88" s="219">
        <f t="shared" si="2"/>
        <v>712613.13</v>
      </c>
    </row>
    <row r="89" spans="1:989" x14ac:dyDescent="0.3">
      <c r="A89" s="208" t="s">
        <v>138</v>
      </c>
      <c r="B89" s="1" t="s">
        <v>139</v>
      </c>
      <c r="C89" s="382">
        <v>12344.38</v>
      </c>
      <c r="D89" s="382">
        <v>13526.81</v>
      </c>
      <c r="E89" s="379">
        <v>5569.8</v>
      </c>
      <c r="F89" s="380">
        <v>15193.62</v>
      </c>
      <c r="G89" s="380">
        <v>6017.32</v>
      </c>
      <c r="H89" s="381">
        <v>32375.11</v>
      </c>
      <c r="I89" s="379">
        <v>29400.91</v>
      </c>
      <c r="J89" s="380">
        <v>32075.74</v>
      </c>
      <c r="K89" s="381">
        <v>21656.39</v>
      </c>
      <c r="L89" s="381"/>
      <c r="M89" s="382"/>
      <c r="N89" s="379"/>
      <c r="O89" s="219">
        <f t="shared" si="2"/>
        <v>168160.08000000002</v>
      </c>
    </row>
    <row r="90" spans="1:989" x14ac:dyDescent="0.3">
      <c r="A90" s="208" t="s">
        <v>348</v>
      </c>
      <c r="B90" s="1" t="s">
        <v>351</v>
      </c>
      <c r="C90" s="382">
        <v>3464.06</v>
      </c>
      <c r="D90" s="380">
        <v>5872.05</v>
      </c>
      <c r="E90" s="379">
        <v>3067.88</v>
      </c>
      <c r="F90" s="380">
        <v>4390.21</v>
      </c>
      <c r="G90" s="380">
        <v>12521.19</v>
      </c>
      <c r="H90" s="381">
        <v>5399.04</v>
      </c>
      <c r="I90" s="379">
        <v>6497.92</v>
      </c>
      <c r="J90" s="380">
        <v>4382.3900000000003</v>
      </c>
      <c r="K90" s="381">
        <v>12529.63</v>
      </c>
      <c r="L90" s="381"/>
      <c r="M90" s="382"/>
      <c r="N90" s="379"/>
      <c r="O90" s="219">
        <f t="shared" si="2"/>
        <v>58124.369999999995</v>
      </c>
    </row>
    <row r="91" spans="1:989" x14ac:dyDescent="0.3">
      <c r="A91" s="208" t="s">
        <v>330</v>
      </c>
      <c r="B91" s="1" t="s">
        <v>331</v>
      </c>
      <c r="C91" s="382">
        <v>219.98</v>
      </c>
      <c r="D91" s="380">
        <v>87.58</v>
      </c>
      <c r="E91" s="379">
        <v>262.74</v>
      </c>
      <c r="F91" s="380">
        <v>16.309999999999999</v>
      </c>
      <c r="G91" s="380">
        <v>179.82</v>
      </c>
      <c r="H91" s="381">
        <v>224.64</v>
      </c>
      <c r="I91" s="379">
        <v>539.19000000000005</v>
      </c>
      <c r="J91" s="380">
        <v>409.53</v>
      </c>
      <c r="K91" s="381">
        <v>134.72999999999999</v>
      </c>
      <c r="L91" s="381"/>
      <c r="M91" s="382"/>
      <c r="N91" s="379"/>
      <c r="O91" s="219">
        <f t="shared" si="2"/>
        <v>2074.5199999999995</v>
      </c>
    </row>
    <row r="92" spans="1:989" x14ac:dyDescent="0.3">
      <c r="A92" s="208" t="s">
        <v>140</v>
      </c>
      <c r="B92" s="1" t="s">
        <v>141</v>
      </c>
      <c r="C92" s="382">
        <v>59507.62</v>
      </c>
      <c r="D92" s="380">
        <v>78495.460000000006</v>
      </c>
      <c r="E92" s="379">
        <v>43216.23</v>
      </c>
      <c r="F92" s="380">
        <v>59692.84</v>
      </c>
      <c r="G92" s="380">
        <v>43035.96</v>
      </c>
      <c r="H92" s="381">
        <v>39254.47</v>
      </c>
      <c r="I92" s="379">
        <v>70197.39</v>
      </c>
      <c r="J92" s="380">
        <v>70048.100000000006</v>
      </c>
      <c r="K92" s="381">
        <v>79314.34</v>
      </c>
      <c r="L92" s="381"/>
      <c r="M92" s="382"/>
      <c r="N92" s="379"/>
      <c r="O92" s="219">
        <f t="shared" si="2"/>
        <v>542762.41</v>
      </c>
    </row>
    <row r="93" spans="1:989" x14ac:dyDescent="0.3">
      <c r="A93" s="208" t="s">
        <v>142</v>
      </c>
      <c r="B93" s="1" t="s">
        <v>143</v>
      </c>
      <c r="C93" s="382">
        <v>19.04</v>
      </c>
      <c r="D93" s="380">
        <v>27.76</v>
      </c>
      <c r="E93" s="379">
        <v>0</v>
      </c>
      <c r="F93" s="380">
        <v>0</v>
      </c>
      <c r="G93" s="380">
        <v>138.38</v>
      </c>
      <c r="H93" s="381">
        <v>159.07</v>
      </c>
      <c r="I93" s="379">
        <v>19.47</v>
      </c>
      <c r="J93" s="380">
        <v>0</v>
      </c>
      <c r="K93" s="381">
        <v>0</v>
      </c>
      <c r="L93" s="381"/>
      <c r="M93" s="382"/>
      <c r="N93" s="379"/>
      <c r="O93" s="219">
        <f t="shared" si="2"/>
        <v>363.72</v>
      </c>
    </row>
    <row r="94" spans="1:989" x14ac:dyDescent="0.3">
      <c r="A94" s="208" t="s">
        <v>783</v>
      </c>
      <c r="B94" s="1" t="s">
        <v>784</v>
      </c>
      <c r="C94" s="382">
        <v>4590493.4800000004</v>
      </c>
      <c r="D94" s="380">
        <v>4290766.6399999997</v>
      </c>
      <c r="E94" s="379">
        <v>4496619.97</v>
      </c>
      <c r="F94" s="380">
        <v>4685097.28</v>
      </c>
      <c r="G94" s="380">
        <v>4570531.3</v>
      </c>
      <c r="H94" s="381">
        <v>5134471.78</v>
      </c>
      <c r="I94" s="379">
        <v>5224407.63</v>
      </c>
      <c r="J94" s="380">
        <v>8155321.0099999998</v>
      </c>
      <c r="K94" s="381">
        <v>5934218.1399999997</v>
      </c>
      <c r="L94" s="381"/>
      <c r="M94" s="382"/>
      <c r="N94" s="379"/>
      <c r="O94" s="219">
        <f t="shared" si="2"/>
        <v>47081927.230000004</v>
      </c>
    </row>
    <row r="95" spans="1:989" x14ac:dyDescent="0.3">
      <c r="A95" s="208" t="s">
        <v>144</v>
      </c>
      <c r="B95" s="1" t="s">
        <v>145</v>
      </c>
      <c r="C95" s="382">
        <v>230716.3</v>
      </c>
      <c r="D95" s="380">
        <v>401712.46</v>
      </c>
      <c r="E95" s="381">
        <v>271656.86</v>
      </c>
      <c r="F95" s="380">
        <v>271464.01</v>
      </c>
      <c r="G95" s="380">
        <v>207242.83</v>
      </c>
      <c r="H95" s="381">
        <v>245553.29</v>
      </c>
      <c r="I95" s="379">
        <v>583649.72</v>
      </c>
      <c r="J95" s="382">
        <v>175559.6</v>
      </c>
      <c r="K95" s="381">
        <v>321777.12</v>
      </c>
      <c r="L95" s="381"/>
      <c r="M95" s="382"/>
      <c r="N95" s="379"/>
      <c r="O95" s="219">
        <f t="shared" si="2"/>
        <v>2709332.19</v>
      </c>
    </row>
    <row r="96" spans="1:989" x14ac:dyDescent="0.3">
      <c r="A96" s="208" t="s">
        <v>146</v>
      </c>
      <c r="B96" s="1" t="s">
        <v>147</v>
      </c>
      <c r="C96" s="382">
        <v>216913.74</v>
      </c>
      <c r="D96" s="380">
        <v>21847.759999999998</v>
      </c>
      <c r="E96" s="381">
        <v>159117.95000000001</v>
      </c>
      <c r="F96" s="380">
        <v>106734.8</v>
      </c>
      <c r="G96" s="380">
        <v>92019.6</v>
      </c>
      <c r="H96" s="381">
        <v>22445.83</v>
      </c>
      <c r="I96" s="379">
        <v>27050.15</v>
      </c>
      <c r="J96" s="380">
        <v>28872.5</v>
      </c>
      <c r="K96" s="381">
        <v>95510.22</v>
      </c>
      <c r="L96" s="381"/>
      <c r="M96" s="382"/>
      <c r="N96" s="379"/>
      <c r="O96" s="219">
        <f t="shared" si="2"/>
        <v>770512.54999999993</v>
      </c>
    </row>
    <row r="97" spans="1:989" x14ac:dyDescent="0.3">
      <c r="A97" s="208" t="s">
        <v>148</v>
      </c>
      <c r="B97" s="1" t="s">
        <v>149</v>
      </c>
      <c r="C97" s="382">
        <v>70276.72</v>
      </c>
      <c r="D97" s="380">
        <v>88884.3</v>
      </c>
      <c r="E97" s="381">
        <v>64029.1</v>
      </c>
      <c r="F97" s="380">
        <v>88819.46</v>
      </c>
      <c r="G97" s="380">
        <v>68371.16</v>
      </c>
      <c r="H97" s="381">
        <v>57730.52</v>
      </c>
      <c r="I97" s="379">
        <v>110732.6</v>
      </c>
      <c r="J97" s="380">
        <v>103376.9</v>
      </c>
      <c r="K97" s="381">
        <v>89442.58</v>
      </c>
      <c r="L97" s="381"/>
      <c r="M97" s="382"/>
      <c r="N97" s="379"/>
      <c r="O97" s="219">
        <f t="shared" si="2"/>
        <v>741663.34</v>
      </c>
    </row>
    <row r="98" spans="1:989" x14ac:dyDescent="0.3">
      <c r="A98" s="208" t="s">
        <v>150</v>
      </c>
      <c r="B98" s="1" t="s">
        <v>151</v>
      </c>
      <c r="C98" s="470">
        <v>0</v>
      </c>
      <c r="D98" s="379">
        <v>0</v>
      </c>
      <c r="E98" s="380">
        <v>0</v>
      </c>
      <c r="F98" s="412">
        <v>0</v>
      </c>
      <c r="G98" s="91">
        <v>0</v>
      </c>
      <c r="H98" s="71">
        <v>0</v>
      </c>
      <c r="I98" s="379">
        <v>0</v>
      </c>
      <c r="J98" s="380">
        <v>0</v>
      </c>
      <c r="K98" s="381">
        <v>0</v>
      </c>
      <c r="L98" s="384"/>
      <c r="M98" s="71"/>
      <c r="N98" s="378"/>
      <c r="O98" s="219">
        <f t="shared" si="2"/>
        <v>0</v>
      </c>
    </row>
    <row r="99" spans="1:989" x14ac:dyDescent="0.3">
      <c r="A99" s="208" t="s">
        <v>152</v>
      </c>
      <c r="B99" s="1" t="s">
        <v>153</v>
      </c>
      <c r="C99" s="470">
        <v>0</v>
      </c>
      <c r="D99" s="379">
        <v>0</v>
      </c>
      <c r="E99" s="380">
        <v>0</v>
      </c>
      <c r="F99" s="412">
        <v>0</v>
      </c>
      <c r="G99" s="91">
        <v>0</v>
      </c>
      <c r="H99" s="71">
        <v>0</v>
      </c>
      <c r="I99" s="379">
        <v>0</v>
      </c>
      <c r="J99" s="380">
        <v>0</v>
      </c>
      <c r="K99" s="91">
        <v>0</v>
      </c>
      <c r="L99" s="384"/>
      <c r="M99" s="71"/>
      <c r="N99" s="378"/>
      <c r="O99" s="219">
        <f t="shared" si="2"/>
        <v>0</v>
      </c>
    </row>
    <row r="100" spans="1:989" s="233" customFormat="1" ht="15" thickBot="1" x14ac:dyDescent="0.35">
      <c r="A100" s="210" t="s">
        <v>154</v>
      </c>
      <c r="B100" s="215" t="s">
        <v>155</v>
      </c>
      <c r="C100" s="470">
        <v>510047973.32999998</v>
      </c>
      <c r="D100" s="532">
        <v>877821563.96000004</v>
      </c>
      <c r="E100" s="533">
        <v>513923848.19</v>
      </c>
      <c r="F100" s="501">
        <v>620960900.75</v>
      </c>
      <c r="G100" s="534">
        <v>968245903.96000004</v>
      </c>
      <c r="H100" s="533">
        <v>505012749.23000002</v>
      </c>
      <c r="I100" s="534">
        <v>538265649.50999999</v>
      </c>
      <c r="J100" s="534">
        <v>859545768.88</v>
      </c>
      <c r="K100" s="533">
        <v>788569182.91999996</v>
      </c>
      <c r="L100" s="533"/>
      <c r="M100" s="534"/>
      <c r="N100" s="534"/>
      <c r="O100" s="455">
        <f t="shared" si="2"/>
        <v>6182393540.7300005</v>
      </c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  <c r="IV100"/>
      <c r="IW100"/>
      <c r="IX100"/>
      <c r="IY100"/>
      <c r="IZ100"/>
      <c r="JA100"/>
      <c r="JB100"/>
      <c r="JC100"/>
      <c r="JD100"/>
      <c r="JE100"/>
      <c r="JF100"/>
      <c r="JG100"/>
      <c r="JH100"/>
      <c r="JI100"/>
      <c r="JJ100"/>
      <c r="JK100"/>
      <c r="JL100"/>
      <c r="JM100"/>
      <c r="JN100"/>
      <c r="JO100"/>
      <c r="JP100"/>
      <c r="JQ100"/>
      <c r="JR100"/>
      <c r="JS100"/>
      <c r="JT100"/>
      <c r="JU100"/>
      <c r="JV100"/>
      <c r="JW100"/>
      <c r="JX100"/>
      <c r="JY100"/>
      <c r="JZ100"/>
      <c r="KA100"/>
      <c r="KB100"/>
      <c r="KC100"/>
      <c r="KD100"/>
      <c r="KE100"/>
      <c r="KF100"/>
      <c r="KG100"/>
      <c r="KH100"/>
      <c r="KI100"/>
      <c r="KJ100"/>
      <c r="KK100"/>
      <c r="KL100"/>
      <c r="KM100"/>
      <c r="KN100"/>
      <c r="KO100"/>
      <c r="KP100"/>
      <c r="KQ100"/>
      <c r="KR100"/>
      <c r="KS100"/>
      <c r="KT100"/>
      <c r="KU100"/>
      <c r="KV100"/>
      <c r="KW100"/>
      <c r="KX100"/>
      <c r="KY100"/>
      <c r="KZ100"/>
      <c r="LA100"/>
      <c r="LB100"/>
      <c r="LC100"/>
      <c r="LD100"/>
      <c r="LE100"/>
      <c r="LF100"/>
      <c r="LG100"/>
      <c r="LH100"/>
      <c r="LI100"/>
      <c r="LJ100"/>
      <c r="LK100"/>
      <c r="LL100"/>
      <c r="LM100"/>
      <c r="LN100"/>
      <c r="LO100"/>
      <c r="LP100"/>
      <c r="LQ100"/>
      <c r="LR100"/>
      <c r="LS100"/>
      <c r="LT100"/>
      <c r="LU100"/>
      <c r="LV100"/>
      <c r="LW100"/>
      <c r="LX100"/>
      <c r="LY100"/>
      <c r="LZ100"/>
      <c r="MA100"/>
      <c r="MB100"/>
      <c r="MC100"/>
      <c r="MD100"/>
      <c r="ME100"/>
      <c r="MF100"/>
      <c r="MG100"/>
      <c r="MH100"/>
      <c r="MI100"/>
      <c r="MJ100"/>
      <c r="MK100"/>
      <c r="ML100"/>
      <c r="MM100"/>
      <c r="MN100"/>
      <c r="MO100"/>
      <c r="MP100"/>
      <c r="MQ100"/>
      <c r="MR100"/>
      <c r="MS100"/>
      <c r="MT100"/>
      <c r="MU100"/>
      <c r="MV100"/>
      <c r="MW100"/>
      <c r="MX100"/>
      <c r="MY100"/>
      <c r="MZ100"/>
      <c r="NA100"/>
      <c r="NB100"/>
      <c r="NC100"/>
      <c r="ND100"/>
      <c r="NE100"/>
      <c r="NF100"/>
      <c r="NG100"/>
      <c r="NH100"/>
      <c r="NI100"/>
      <c r="NJ100"/>
      <c r="NK100"/>
      <c r="NL100"/>
      <c r="NM100"/>
      <c r="NN100"/>
      <c r="NO100"/>
      <c r="NP100"/>
      <c r="NQ100"/>
      <c r="NR100"/>
      <c r="NS100"/>
      <c r="NT100"/>
      <c r="NU100"/>
      <c r="NV100"/>
      <c r="NW100"/>
      <c r="NX100"/>
      <c r="NY100"/>
      <c r="NZ100"/>
      <c r="OA100"/>
      <c r="OB100"/>
      <c r="OC100"/>
      <c r="OD100"/>
      <c r="OE100"/>
      <c r="OF100"/>
      <c r="OG100"/>
      <c r="OH100"/>
      <c r="OI100"/>
      <c r="OJ100"/>
      <c r="OK100"/>
      <c r="OL100"/>
      <c r="OM100"/>
      <c r="ON100"/>
      <c r="OO100"/>
      <c r="OP100"/>
      <c r="OQ100"/>
      <c r="OR100"/>
      <c r="OS100"/>
      <c r="OT100"/>
      <c r="OU100"/>
      <c r="OV100"/>
      <c r="OW100"/>
      <c r="OX100"/>
      <c r="OY100"/>
      <c r="OZ100"/>
      <c r="PA100"/>
      <c r="PB100"/>
      <c r="PC100"/>
      <c r="PD100"/>
      <c r="PE100"/>
      <c r="PF100"/>
      <c r="PG100"/>
      <c r="PH100"/>
      <c r="PI100"/>
      <c r="PJ100"/>
      <c r="PK100"/>
      <c r="PL100"/>
      <c r="PM100"/>
      <c r="PN100"/>
      <c r="PO100"/>
      <c r="PP100"/>
      <c r="PQ100"/>
      <c r="PR100"/>
      <c r="PS100"/>
      <c r="PT100"/>
      <c r="PU100"/>
      <c r="PV100"/>
      <c r="PW100"/>
      <c r="PX100"/>
      <c r="PY100"/>
      <c r="PZ100"/>
      <c r="QA100"/>
      <c r="QB100"/>
      <c r="QC100"/>
      <c r="QD100"/>
      <c r="QE100"/>
      <c r="QF100"/>
      <c r="QG100"/>
      <c r="QH100"/>
      <c r="QI100"/>
      <c r="QJ100"/>
      <c r="QK100"/>
      <c r="QL100"/>
      <c r="QM100"/>
      <c r="QN100"/>
      <c r="QO100"/>
      <c r="QP100"/>
      <c r="QQ100"/>
      <c r="QR100"/>
      <c r="QS100"/>
      <c r="QT100"/>
      <c r="QU100"/>
      <c r="QV100"/>
      <c r="QW100"/>
      <c r="QX100"/>
      <c r="QY100"/>
      <c r="QZ100"/>
      <c r="RA100"/>
      <c r="RB100"/>
      <c r="RC100"/>
      <c r="RD100"/>
      <c r="RE100"/>
      <c r="RF100"/>
      <c r="RG100"/>
      <c r="RH100"/>
      <c r="RI100"/>
      <c r="RJ100"/>
      <c r="RK100"/>
      <c r="RL100"/>
      <c r="RM100"/>
      <c r="RN100"/>
      <c r="RO100"/>
      <c r="RP100"/>
      <c r="RQ100"/>
      <c r="RR100"/>
      <c r="RS100"/>
      <c r="RT100"/>
      <c r="RU100"/>
      <c r="RV100"/>
      <c r="RW100"/>
      <c r="RX100"/>
      <c r="RY100"/>
      <c r="RZ100"/>
      <c r="SA100"/>
      <c r="SB100"/>
      <c r="SC100"/>
      <c r="SD100"/>
      <c r="SE100"/>
      <c r="SF100"/>
      <c r="SG100"/>
      <c r="SH100"/>
      <c r="SI100"/>
      <c r="SJ100"/>
      <c r="SK100"/>
      <c r="SL100"/>
      <c r="SM100"/>
      <c r="SN100"/>
      <c r="SO100"/>
      <c r="SP100"/>
      <c r="SQ100"/>
      <c r="SR100"/>
      <c r="SS100"/>
      <c r="ST100"/>
      <c r="SU100"/>
      <c r="SV100"/>
      <c r="SW100"/>
      <c r="SX100"/>
      <c r="SY100"/>
      <c r="SZ100"/>
      <c r="TA100"/>
      <c r="TB100"/>
      <c r="TC100"/>
      <c r="TD100"/>
      <c r="TE100"/>
      <c r="TF100"/>
      <c r="TG100"/>
      <c r="TH100"/>
      <c r="TI100"/>
      <c r="TJ100"/>
      <c r="TK100"/>
      <c r="TL100"/>
      <c r="TM100"/>
      <c r="TN100"/>
      <c r="TO100"/>
      <c r="TP100"/>
      <c r="TQ100"/>
      <c r="TR100"/>
      <c r="TS100"/>
      <c r="TT100"/>
      <c r="TU100"/>
      <c r="TV100"/>
      <c r="TW100"/>
      <c r="TX100"/>
      <c r="TY100"/>
      <c r="TZ100"/>
      <c r="UA100"/>
      <c r="UB100"/>
      <c r="UC100"/>
      <c r="UD100"/>
      <c r="UE100"/>
      <c r="UF100"/>
      <c r="UG100"/>
      <c r="UH100"/>
      <c r="UI100"/>
      <c r="UJ100"/>
      <c r="UK100"/>
      <c r="UL100"/>
      <c r="UM100"/>
      <c r="UN100"/>
      <c r="UO100"/>
      <c r="UP100"/>
      <c r="UQ100"/>
      <c r="UR100"/>
      <c r="US100"/>
      <c r="UT100"/>
      <c r="UU100"/>
      <c r="UV100"/>
      <c r="UW100"/>
      <c r="UX100"/>
      <c r="UY100"/>
      <c r="UZ100"/>
      <c r="VA100"/>
      <c r="VB100"/>
      <c r="VC100"/>
      <c r="VD100"/>
      <c r="VE100"/>
      <c r="VF100"/>
      <c r="VG100"/>
      <c r="VH100"/>
      <c r="VI100"/>
      <c r="VJ100"/>
      <c r="VK100"/>
      <c r="VL100"/>
      <c r="VM100"/>
      <c r="VN100"/>
      <c r="VO100"/>
      <c r="VP100"/>
      <c r="VQ100"/>
      <c r="VR100"/>
      <c r="VS100"/>
      <c r="VT100"/>
      <c r="VU100"/>
      <c r="VV100"/>
      <c r="VW100"/>
      <c r="VX100"/>
      <c r="VY100"/>
      <c r="VZ100"/>
      <c r="WA100"/>
      <c r="WB100"/>
      <c r="WC100"/>
      <c r="WD100"/>
      <c r="WE100"/>
      <c r="WF100"/>
      <c r="WG100"/>
      <c r="WH100"/>
      <c r="WI100"/>
      <c r="WJ100"/>
      <c r="WK100"/>
      <c r="WL100"/>
      <c r="WM100"/>
      <c r="WN100"/>
      <c r="WO100"/>
      <c r="WP100"/>
      <c r="WQ100"/>
      <c r="WR100"/>
      <c r="WS100"/>
      <c r="WT100"/>
      <c r="WU100"/>
      <c r="WV100"/>
      <c r="WW100"/>
      <c r="WX100"/>
      <c r="WY100"/>
      <c r="WZ100"/>
      <c r="XA100"/>
      <c r="XB100"/>
      <c r="XC100"/>
      <c r="XD100"/>
      <c r="XE100"/>
      <c r="XF100"/>
      <c r="XG100"/>
      <c r="XH100"/>
      <c r="XI100"/>
      <c r="XJ100"/>
      <c r="XK100"/>
      <c r="XL100"/>
      <c r="XM100"/>
      <c r="XN100"/>
      <c r="XO100"/>
      <c r="XP100"/>
      <c r="XQ100"/>
      <c r="XR100"/>
      <c r="XS100"/>
      <c r="XT100"/>
      <c r="XU100"/>
      <c r="XV100"/>
      <c r="XW100"/>
      <c r="XX100"/>
      <c r="XY100"/>
      <c r="XZ100"/>
      <c r="YA100"/>
      <c r="YB100"/>
      <c r="YC100"/>
      <c r="YD100"/>
      <c r="YE100"/>
      <c r="YF100"/>
      <c r="YG100"/>
      <c r="YH100"/>
      <c r="YI100"/>
      <c r="YJ100"/>
      <c r="YK100"/>
      <c r="YL100"/>
      <c r="YM100"/>
      <c r="YN100"/>
      <c r="YO100"/>
      <c r="YP100"/>
      <c r="YQ100"/>
      <c r="YR100"/>
      <c r="YS100"/>
      <c r="YT100"/>
      <c r="YU100"/>
      <c r="YV100"/>
      <c r="YW100"/>
      <c r="YX100"/>
      <c r="YY100"/>
      <c r="YZ100"/>
      <c r="ZA100"/>
      <c r="ZB100"/>
      <c r="ZC100"/>
      <c r="ZD100"/>
      <c r="ZE100"/>
      <c r="ZF100"/>
      <c r="ZG100"/>
      <c r="ZH100"/>
      <c r="ZI100"/>
      <c r="ZJ100"/>
      <c r="ZK100"/>
      <c r="ZL100"/>
      <c r="ZM100"/>
      <c r="ZN100"/>
      <c r="ZO100"/>
      <c r="ZP100"/>
      <c r="ZQ100"/>
      <c r="ZR100"/>
      <c r="ZS100"/>
      <c r="ZT100"/>
      <c r="ZU100"/>
      <c r="ZV100"/>
      <c r="ZW100"/>
      <c r="ZX100"/>
      <c r="ZY100"/>
      <c r="ZZ100"/>
      <c r="AAA100"/>
      <c r="AAB100"/>
      <c r="AAC100"/>
      <c r="AAD100"/>
      <c r="AAE100"/>
      <c r="AAF100"/>
      <c r="AAG100"/>
      <c r="AAH100"/>
      <c r="AAI100"/>
      <c r="AAJ100"/>
      <c r="AAK100"/>
      <c r="AAL100"/>
      <c r="AAM100"/>
      <c r="AAN100"/>
      <c r="AAO100"/>
      <c r="AAP100"/>
      <c r="AAQ100"/>
      <c r="AAR100"/>
      <c r="AAS100"/>
      <c r="AAT100"/>
      <c r="AAU100"/>
      <c r="AAV100"/>
      <c r="AAW100"/>
      <c r="AAX100"/>
      <c r="AAY100"/>
      <c r="AAZ100"/>
      <c r="ABA100"/>
      <c r="ABB100"/>
      <c r="ABC100"/>
      <c r="ABD100"/>
      <c r="ABE100"/>
      <c r="ABF100"/>
      <c r="ABG100"/>
      <c r="ABH100"/>
      <c r="ABI100"/>
      <c r="ABJ100"/>
      <c r="ABK100"/>
      <c r="ABL100"/>
      <c r="ABM100"/>
      <c r="ABN100"/>
      <c r="ABO100"/>
      <c r="ABP100"/>
      <c r="ABQ100"/>
      <c r="ABR100"/>
      <c r="ABS100"/>
      <c r="ABT100"/>
      <c r="ABU100"/>
      <c r="ABV100"/>
      <c r="ABW100"/>
      <c r="ABX100"/>
      <c r="ABY100"/>
      <c r="ABZ100"/>
      <c r="ACA100"/>
      <c r="ACB100"/>
      <c r="ACC100"/>
      <c r="ACD100"/>
      <c r="ACE100"/>
      <c r="ACF100"/>
      <c r="ACG100"/>
      <c r="ACH100"/>
      <c r="ACI100"/>
      <c r="ACJ100"/>
      <c r="ACK100"/>
      <c r="ACL100"/>
      <c r="ACM100"/>
      <c r="ACN100"/>
      <c r="ACO100"/>
      <c r="ACP100"/>
      <c r="ACQ100"/>
      <c r="ACR100"/>
      <c r="ACS100"/>
      <c r="ACT100"/>
      <c r="ACU100"/>
      <c r="ACV100"/>
      <c r="ACW100"/>
      <c r="ACX100"/>
      <c r="ACY100"/>
      <c r="ACZ100"/>
      <c r="ADA100"/>
      <c r="ADB100"/>
      <c r="ADC100"/>
      <c r="ADD100"/>
      <c r="ADE100"/>
      <c r="ADF100"/>
      <c r="ADG100"/>
      <c r="ADH100"/>
      <c r="ADI100"/>
      <c r="ADJ100"/>
      <c r="ADK100"/>
      <c r="ADL100"/>
      <c r="ADM100"/>
      <c r="ADN100"/>
      <c r="ADO100"/>
      <c r="ADP100"/>
      <c r="ADQ100"/>
      <c r="ADR100"/>
      <c r="ADS100"/>
      <c r="ADT100"/>
      <c r="ADU100"/>
      <c r="ADV100"/>
      <c r="ADW100"/>
      <c r="ADX100"/>
      <c r="ADY100"/>
      <c r="ADZ100"/>
      <c r="AEA100"/>
      <c r="AEB100"/>
      <c r="AEC100"/>
      <c r="AED100"/>
      <c r="AEE100"/>
      <c r="AEF100"/>
      <c r="AEG100"/>
      <c r="AEH100"/>
      <c r="AEI100"/>
      <c r="AEJ100"/>
      <c r="AEK100"/>
      <c r="AEL100"/>
      <c r="AEM100"/>
      <c r="AEN100"/>
      <c r="AEO100"/>
      <c r="AEP100"/>
      <c r="AEQ100"/>
      <c r="AER100"/>
      <c r="AES100"/>
      <c r="AET100"/>
      <c r="AEU100"/>
      <c r="AEV100"/>
      <c r="AEW100"/>
      <c r="AEX100"/>
      <c r="AEY100"/>
      <c r="AEZ100"/>
      <c r="AFA100"/>
      <c r="AFB100"/>
      <c r="AFC100"/>
      <c r="AFD100"/>
      <c r="AFE100"/>
      <c r="AFF100"/>
      <c r="AFG100"/>
      <c r="AFH100"/>
      <c r="AFI100"/>
      <c r="AFJ100"/>
      <c r="AFK100"/>
      <c r="AFL100"/>
      <c r="AFM100"/>
      <c r="AFN100"/>
      <c r="AFO100"/>
      <c r="AFP100"/>
      <c r="AFQ100"/>
      <c r="AFR100"/>
      <c r="AFS100"/>
      <c r="AFT100"/>
      <c r="AFU100"/>
      <c r="AFV100"/>
      <c r="AFW100"/>
      <c r="AFX100"/>
      <c r="AFY100"/>
      <c r="AFZ100"/>
      <c r="AGA100"/>
      <c r="AGB100"/>
      <c r="AGC100"/>
      <c r="AGD100"/>
      <c r="AGE100"/>
      <c r="AGF100"/>
      <c r="AGG100"/>
      <c r="AGH100"/>
      <c r="AGI100"/>
      <c r="AGJ100"/>
      <c r="AGK100"/>
      <c r="AGL100"/>
      <c r="AGM100"/>
      <c r="AGN100"/>
      <c r="AGO100"/>
      <c r="AGP100"/>
      <c r="AGQ100"/>
      <c r="AGR100"/>
      <c r="AGS100"/>
      <c r="AGT100"/>
      <c r="AGU100"/>
      <c r="AGV100"/>
      <c r="AGW100"/>
      <c r="AGX100"/>
      <c r="AGY100"/>
      <c r="AGZ100"/>
      <c r="AHA100"/>
      <c r="AHB100"/>
      <c r="AHC100"/>
      <c r="AHD100"/>
      <c r="AHE100"/>
      <c r="AHF100"/>
      <c r="AHG100"/>
      <c r="AHH100"/>
      <c r="AHI100"/>
      <c r="AHJ100"/>
      <c r="AHK100"/>
      <c r="AHL100"/>
      <c r="AHM100"/>
      <c r="AHN100"/>
      <c r="AHO100"/>
      <c r="AHP100"/>
      <c r="AHQ100"/>
      <c r="AHR100"/>
      <c r="AHS100"/>
      <c r="AHT100"/>
      <c r="AHU100"/>
      <c r="AHV100"/>
      <c r="AHW100"/>
      <c r="AHX100"/>
      <c r="AHY100"/>
      <c r="AHZ100"/>
      <c r="AIA100"/>
      <c r="AIB100"/>
      <c r="AIC100"/>
      <c r="AID100"/>
      <c r="AIE100"/>
      <c r="AIF100"/>
      <c r="AIG100"/>
      <c r="AIH100"/>
      <c r="AII100"/>
      <c r="AIJ100"/>
      <c r="AIK100"/>
      <c r="AIL100"/>
      <c r="AIM100"/>
      <c r="AIN100"/>
      <c r="AIO100"/>
      <c r="AIP100"/>
      <c r="AIQ100"/>
      <c r="AIR100"/>
      <c r="AIS100"/>
      <c r="AIT100"/>
      <c r="AIU100"/>
      <c r="AIV100"/>
      <c r="AIW100"/>
      <c r="AIX100"/>
      <c r="AIY100"/>
      <c r="AIZ100"/>
      <c r="AJA100"/>
      <c r="AJB100"/>
      <c r="AJC100"/>
      <c r="AJD100"/>
      <c r="AJE100"/>
      <c r="AJF100"/>
      <c r="AJG100"/>
      <c r="AJH100"/>
      <c r="AJI100"/>
      <c r="AJJ100"/>
      <c r="AJK100"/>
      <c r="AJL100"/>
      <c r="AJM100"/>
      <c r="AJN100"/>
      <c r="AJO100"/>
      <c r="AJP100"/>
      <c r="AJQ100"/>
      <c r="AJR100"/>
      <c r="AJS100"/>
      <c r="AJT100"/>
      <c r="AJU100"/>
      <c r="AJV100"/>
      <c r="AJW100"/>
      <c r="AJX100"/>
      <c r="AJY100"/>
      <c r="AJZ100"/>
      <c r="AKA100"/>
      <c r="AKB100"/>
      <c r="AKC100"/>
      <c r="AKD100"/>
      <c r="AKE100"/>
      <c r="AKF100"/>
      <c r="AKG100"/>
      <c r="AKH100"/>
      <c r="AKI100"/>
      <c r="AKJ100"/>
      <c r="AKK100"/>
      <c r="AKL100"/>
      <c r="AKM100"/>
      <c r="AKN100"/>
      <c r="AKO100"/>
      <c r="AKP100"/>
      <c r="AKQ100"/>
      <c r="AKR100"/>
      <c r="AKS100"/>
      <c r="AKT100"/>
      <c r="AKU100"/>
      <c r="AKV100"/>
      <c r="AKW100"/>
      <c r="AKX100"/>
      <c r="AKY100"/>
      <c r="AKZ100"/>
      <c r="ALA100"/>
    </row>
    <row r="101" spans="1:989" s="233" customFormat="1" ht="15" thickBot="1" x14ac:dyDescent="0.35">
      <c r="A101" s="28"/>
      <c r="B101" s="232"/>
      <c r="C101" s="475">
        <f t="shared" ref="C101:N101" si="3">SUM(C2:C100)</f>
        <v>975929670.37000012</v>
      </c>
      <c r="D101" s="475">
        <f t="shared" si="3"/>
        <v>1410611860.6600001</v>
      </c>
      <c r="E101" s="385">
        <f t="shared" si="3"/>
        <v>981488526.32000005</v>
      </c>
      <c r="F101" s="385">
        <f t="shared" si="3"/>
        <v>1545017383.8700001</v>
      </c>
      <c r="G101" s="385">
        <f t="shared" si="3"/>
        <v>1451748837.6900001</v>
      </c>
      <c r="H101" s="385">
        <f t="shared" si="3"/>
        <v>954413912.23000014</v>
      </c>
      <c r="I101" s="385">
        <f t="shared" si="3"/>
        <v>1105874587.3399999</v>
      </c>
      <c r="J101" s="385">
        <f t="shared" si="3"/>
        <v>1348626120.25</v>
      </c>
      <c r="K101" s="385">
        <f t="shared" si="3"/>
        <v>1242484992.3</v>
      </c>
      <c r="L101" s="385">
        <f t="shared" si="3"/>
        <v>0</v>
      </c>
      <c r="M101" s="385">
        <f t="shared" si="3"/>
        <v>0</v>
      </c>
      <c r="N101" s="560">
        <f t="shared" si="3"/>
        <v>0</v>
      </c>
      <c r="O101" s="535">
        <f t="shared" ref="O101:O116" si="4">SUM(C101:N101)</f>
        <v>11016195891.029999</v>
      </c>
      <c r="P101" s="8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  <c r="IT101"/>
      <c r="IU101"/>
      <c r="IV101"/>
      <c r="IW101"/>
      <c r="IX101"/>
      <c r="IY101"/>
      <c r="IZ101"/>
      <c r="JA101"/>
      <c r="JB101"/>
      <c r="JC101"/>
      <c r="JD101"/>
      <c r="JE101"/>
      <c r="JF101"/>
      <c r="JG101"/>
      <c r="JH101"/>
      <c r="JI101"/>
      <c r="JJ101"/>
      <c r="JK101"/>
      <c r="JL101"/>
      <c r="JM101"/>
      <c r="JN101"/>
      <c r="JO101"/>
      <c r="JP101"/>
      <c r="JQ101"/>
      <c r="JR101"/>
      <c r="JS101"/>
      <c r="JT101"/>
      <c r="JU101"/>
      <c r="JV101"/>
      <c r="JW101"/>
      <c r="JX101"/>
      <c r="JY101"/>
      <c r="JZ101"/>
      <c r="KA101"/>
      <c r="KB101"/>
      <c r="KC101"/>
      <c r="KD101"/>
      <c r="KE101"/>
      <c r="KF101"/>
      <c r="KG101"/>
      <c r="KH101"/>
      <c r="KI101"/>
      <c r="KJ101"/>
      <c r="KK101"/>
      <c r="KL101"/>
      <c r="KM101"/>
      <c r="KN101"/>
      <c r="KO101"/>
      <c r="KP101"/>
      <c r="KQ101"/>
      <c r="KR101"/>
      <c r="KS101"/>
      <c r="KT101"/>
      <c r="KU101"/>
      <c r="KV101"/>
      <c r="KW101"/>
      <c r="KX101"/>
      <c r="KY101"/>
      <c r="KZ101"/>
      <c r="LA101"/>
      <c r="LB101"/>
      <c r="LC101"/>
      <c r="LD101"/>
      <c r="LE101"/>
      <c r="LF101"/>
      <c r="LG101"/>
      <c r="LH101"/>
      <c r="LI101"/>
      <c r="LJ101"/>
      <c r="LK101"/>
      <c r="LL101"/>
      <c r="LM101"/>
      <c r="LN101"/>
      <c r="LO101"/>
      <c r="LP101"/>
      <c r="LQ101"/>
      <c r="LR101"/>
      <c r="LS101"/>
      <c r="LT101"/>
      <c r="LU101"/>
      <c r="LV101"/>
      <c r="LW101"/>
      <c r="LX101"/>
      <c r="LY101"/>
      <c r="LZ101"/>
      <c r="MA101"/>
      <c r="MB101"/>
      <c r="MC101"/>
      <c r="MD101"/>
      <c r="ME101"/>
      <c r="MF101"/>
      <c r="MG101"/>
      <c r="MH101"/>
      <c r="MI101"/>
      <c r="MJ101"/>
      <c r="MK101"/>
      <c r="ML101"/>
      <c r="MM101"/>
      <c r="MN101"/>
      <c r="MO101"/>
      <c r="MP101"/>
      <c r="MQ101"/>
      <c r="MR101"/>
      <c r="MS101"/>
      <c r="MT101"/>
      <c r="MU101"/>
      <c r="MV101"/>
      <c r="MW101"/>
      <c r="MX101"/>
      <c r="MY101"/>
      <c r="MZ101"/>
      <c r="NA101"/>
      <c r="NB101"/>
      <c r="NC101"/>
      <c r="ND101"/>
      <c r="NE101"/>
      <c r="NF101"/>
      <c r="NG101"/>
      <c r="NH101"/>
      <c r="NI101"/>
      <c r="NJ101"/>
      <c r="NK101"/>
      <c r="NL101"/>
      <c r="NM101"/>
      <c r="NN101"/>
      <c r="NO101"/>
      <c r="NP101"/>
      <c r="NQ101"/>
      <c r="NR101"/>
      <c r="NS101"/>
      <c r="NT101"/>
      <c r="NU101"/>
      <c r="NV101"/>
      <c r="NW101"/>
      <c r="NX101"/>
      <c r="NY101"/>
      <c r="NZ101"/>
      <c r="OA101"/>
      <c r="OB101"/>
      <c r="OC101"/>
      <c r="OD101"/>
      <c r="OE101"/>
      <c r="OF101"/>
      <c r="OG101"/>
      <c r="OH101"/>
      <c r="OI101"/>
      <c r="OJ101"/>
      <c r="OK101"/>
      <c r="OL101"/>
      <c r="OM101"/>
      <c r="ON101"/>
      <c r="OO101"/>
      <c r="OP101"/>
      <c r="OQ101"/>
      <c r="OR101"/>
      <c r="OS101"/>
      <c r="OT101"/>
      <c r="OU101"/>
      <c r="OV101"/>
      <c r="OW101"/>
      <c r="OX101"/>
      <c r="OY101"/>
      <c r="OZ101"/>
      <c r="PA101"/>
      <c r="PB101"/>
      <c r="PC101"/>
      <c r="PD101"/>
      <c r="PE101"/>
      <c r="PF101"/>
      <c r="PG101"/>
      <c r="PH101"/>
      <c r="PI101"/>
      <c r="PJ101"/>
      <c r="PK101"/>
      <c r="PL101"/>
      <c r="PM101"/>
      <c r="PN101"/>
      <c r="PO101"/>
      <c r="PP101"/>
      <c r="PQ101"/>
      <c r="PR101"/>
      <c r="PS101"/>
      <c r="PT101"/>
      <c r="PU101"/>
      <c r="PV101"/>
      <c r="PW101"/>
      <c r="PX101"/>
      <c r="PY101"/>
      <c r="PZ101"/>
      <c r="QA101"/>
      <c r="QB101"/>
      <c r="QC101"/>
      <c r="QD101"/>
      <c r="QE101"/>
      <c r="QF101"/>
      <c r="QG101"/>
      <c r="QH101"/>
      <c r="QI101"/>
      <c r="QJ101"/>
      <c r="QK101"/>
      <c r="QL101"/>
      <c r="QM101"/>
      <c r="QN101"/>
      <c r="QO101"/>
      <c r="QP101"/>
      <c r="QQ101"/>
      <c r="QR101"/>
      <c r="QS101"/>
      <c r="QT101"/>
      <c r="QU101"/>
      <c r="QV101"/>
      <c r="QW101"/>
      <c r="QX101"/>
      <c r="QY101"/>
      <c r="QZ101"/>
      <c r="RA101"/>
      <c r="RB101"/>
      <c r="RC101"/>
      <c r="RD101"/>
      <c r="RE101"/>
      <c r="RF101"/>
      <c r="RG101"/>
      <c r="RH101"/>
      <c r="RI101"/>
      <c r="RJ101"/>
      <c r="RK101"/>
      <c r="RL101"/>
      <c r="RM101"/>
      <c r="RN101"/>
      <c r="RO101"/>
      <c r="RP101"/>
      <c r="RQ101"/>
      <c r="RR101"/>
      <c r="RS101"/>
      <c r="RT101"/>
      <c r="RU101"/>
      <c r="RV101"/>
      <c r="RW101"/>
      <c r="RX101"/>
      <c r="RY101"/>
      <c r="RZ101"/>
      <c r="SA101"/>
      <c r="SB101"/>
      <c r="SC101"/>
      <c r="SD101"/>
      <c r="SE101"/>
      <c r="SF101"/>
      <c r="SG101"/>
      <c r="SH101"/>
      <c r="SI101"/>
      <c r="SJ101"/>
      <c r="SK101"/>
      <c r="SL101"/>
      <c r="SM101"/>
      <c r="SN101"/>
      <c r="SO101"/>
      <c r="SP101"/>
      <c r="SQ101"/>
      <c r="SR101"/>
      <c r="SS101"/>
      <c r="ST101"/>
      <c r="SU101"/>
      <c r="SV101"/>
      <c r="SW101"/>
      <c r="SX101"/>
      <c r="SY101"/>
      <c r="SZ101"/>
      <c r="TA101"/>
      <c r="TB101"/>
      <c r="TC101"/>
      <c r="TD101"/>
      <c r="TE101"/>
      <c r="TF101"/>
      <c r="TG101"/>
      <c r="TH101"/>
      <c r="TI101"/>
      <c r="TJ101"/>
      <c r="TK101"/>
      <c r="TL101"/>
      <c r="TM101"/>
      <c r="TN101"/>
      <c r="TO101"/>
      <c r="TP101"/>
      <c r="TQ101"/>
      <c r="TR101"/>
      <c r="TS101"/>
      <c r="TT101"/>
      <c r="TU101"/>
      <c r="TV101"/>
      <c r="TW101"/>
      <c r="TX101"/>
      <c r="TY101"/>
      <c r="TZ101"/>
      <c r="UA101"/>
      <c r="UB101"/>
      <c r="UC101"/>
      <c r="UD101"/>
      <c r="UE101"/>
      <c r="UF101"/>
      <c r="UG101"/>
      <c r="UH101"/>
      <c r="UI101"/>
      <c r="UJ101"/>
      <c r="UK101"/>
      <c r="UL101"/>
      <c r="UM101"/>
      <c r="UN101"/>
      <c r="UO101"/>
      <c r="UP101"/>
      <c r="UQ101"/>
      <c r="UR101"/>
      <c r="US101"/>
      <c r="UT101"/>
      <c r="UU101"/>
      <c r="UV101"/>
      <c r="UW101"/>
      <c r="UX101"/>
      <c r="UY101"/>
      <c r="UZ101"/>
      <c r="VA101"/>
      <c r="VB101"/>
      <c r="VC101"/>
      <c r="VD101"/>
      <c r="VE101"/>
      <c r="VF101"/>
      <c r="VG101"/>
      <c r="VH101"/>
      <c r="VI101"/>
      <c r="VJ101"/>
      <c r="VK101"/>
      <c r="VL101"/>
      <c r="VM101"/>
      <c r="VN101"/>
      <c r="VO101"/>
      <c r="VP101"/>
      <c r="VQ101"/>
      <c r="VR101"/>
      <c r="VS101"/>
      <c r="VT101"/>
      <c r="VU101"/>
      <c r="VV101"/>
      <c r="VW101"/>
      <c r="VX101"/>
      <c r="VY101"/>
      <c r="VZ101"/>
      <c r="WA101"/>
      <c r="WB101"/>
      <c r="WC101"/>
      <c r="WD101"/>
      <c r="WE101"/>
      <c r="WF101"/>
      <c r="WG101"/>
      <c r="WH101"/>
      <c r="WI101"/>
      <c r="WJ101"/>
      <c r="WK101"/>
      <c r="WL101"/>
      <c r="WM101"/>
      <c r="WN101"/>
      <c r="WO101"/>
      <c r="WP101"/>
      <c r="WQ101"/>
      <c r="WR101"/>
      <c r="WS101"/>
      <c r="WT101"/>
      <c r="WU101"/>
      <c r="WV101"/>
      <c r="WW101"/>
      <c r="WX101"/>
      <c r="WY101"/>
      <c r="WZ101"/>
      <c r="XA101"/>
      <c r="XB101"/>
      <c r="XC101"/>
      <c r="XD101"/>
      <c r="XE101"/>
      <c r="XF101"/>
      <c r="XG101"/>
      <c r="XH101"/>
      <c r="XI101"/>
      <c r="XJ101"/>
      <c r="XK101"/>
      <c r="XL101"/>
      <c r="XM101"/>
      <c r="XN101"/>
      <c r="XO101"/>
      <c r="XP101"/>
      <c r="XQ101"/>
      <c r="XR101"/>
      <c r="XS101"/>
      <c r="XT101"/>
      <c r="XU101"/>
      <c r="XV101"/>
      <c r="XW101"/>
      <c r="XX101"/>
      <c r="XY101"/>
      <c r="XZ101"/>
      <c r="YA101"/>
      <c r="YB101"/>
      <c r="YC101"/>
      <c r="YD101"/>
      <c r="YE101"/>
      <c r="YF101"/>
      <c r="YG101"/>
      <c r="YH101"/>
      <c r="YI101"/>
      <c r="YJ101"/>
      <c r="YK101"/>
      <c r="YL101"/>
      <c r="YM101"/>
      <c r="YN101"/>
      <c r="YO101"/>
      <c r="YP101"/>
      <c r="YQ101"/>
      <c r="YR101"/>
      <c r="YS101"/>
      <c r="YT101"/>
      <c r="YU101"/>
      <c r="YV101"/>
      <c r="YW101"/>
      <c r="YX101"/>
      <c r="YY101"/>
      <c r="YZ101"/>
      <c r="ZA101"/>
      <c r="ZB101"/>
      <c r="ZC101"/>
      <c r="ZD101"/>
      <c r="ZE101"/>
      <c r="ZF101"/>
      <c r="ZG101"/>
      <c r="ZH101"/>
      <c r="ZI101"/>
      <c r="ZJ101"/>
      <c r="ZK101"/>
      <c r="ZL101"/>
      <c r="ZM101"/>
      <c r="ZN101"/>
      <c r="ZO101"/>
      <c r="ZP101"/>
      <c r="ZQ101"/>
      <c r="ZR101"/>
      <c r="ZS101"/>
      <c r="ZT101"/>
      <c r="ZU101"/>
      <c r="ZV101"/>
      <c r="ZW101"/>
      <c r="ZX101"/>
      <c r="ZY101"/>
      <c r="ZZ101"/>
      <c r="AAA101"/>
      <c r="AAB101"/>
      <c r="AAC101"/>
      <c r="AAD101"/>
      <c r="AAE101"/>
      <c r="AAF101"/>
      <c r="AAG101"/>
      <c r="AAH101"/>
      <c r="AAI101"/>
      <c r="AAJ101"/>
      <c r="AAK101"/>
      <c r="AAL101"/>
      <c r="AAM101"/>
      <c r="AAN101"/>
      <c r="AAO101"/>
      <c r="AAP101"/>
      <c r="AAQ101"/>
      <c r="AAR101"/>
      <c r="AAS101"/>
      <c r="AAT101"/>
      <c r="AAU101"/>
      <c r="AAV101"/>
      <c r="AAW101"/>
      <c r="AAX101"/>
      <c r="AAY101"/>
      <c r="AAZ101"/>
      <c r="ABA101"/>
      <c r="ABB101"/>
      <c r="ABC101"/>
      <c r="ABD101"/>
      <c r="ABE101"/>
      <c r="ABF101"/>
      <c r="ABG101"/>
      <c r="ABH101"/>
      <c r="ABI101"/>
      <c r="ABJ101"/>
      <c r="ABK101"/>
      <c r="ABL101"/>
      <c r="ABM101"/>
      <c r="ABN101"/>
      <c r="ABO101"/>
      <c r="ABP101"/>
      <c r="ABQ101"/>
      <c r="ABR101"/>
      <c r="ABS101"/>
      <c r="ABT101"/>
      <c r="ABU101"/>
      <c r="ABV101"/>
      <c r="ABW101"/>
      <c r="ABX101"/>
      <c r="ABY101"/>
      <c r="ABZ101"/>
      <c r="ACA101"/>
      <c r="ACB101"/>
      <c r="ACC101"/>
      <c r="ACD101"/>
      <c r="ACE101"/>
      <c r="ACF101"/>
      <c r="ACG101"/>
      <c r="ACH101"/>
      <c r="ACI101"/>
      <c r="ACJ101"/>
      <c r="ACK101"/>
      <c r="ACL101"/>
      <c r="ACM101"/>
      <c r="ACN101"/>
      <c r="ACO101"/>
      <c r="ACP101"/>
      <c r="ACQ101"/>
      <c r="ACR101"/>
      <c r="ACS101"/>
      <c r="ACT101"/>
      <c r="ACU101"/>
      <c r="ACV101"/>
      <c r="ACW101"/>
      <c r="ACX101"/>
      <c r="ACY101"/>
      <c r="ACZ101"/>
      <c r="ADA101"/>
      <c r="ADB101"/>
      <c r="ADC101"/>
      <c r="ADD101"/>
      <c r="ADE101"/>
      <c r="ADF101"/>
      <c r="ADG101"/>
      <c r="ADH101"/>
      <c r="ADI101"/>
      <c r="ADJ101"/>
      <c r="ADK101"/>
      <c r="ADL101"/>
      <c r="ADM101"/>
      <c r="ADN101"/>
      <c r="ADO101"/>
      <c r="ADP101"/>
      <c r="ADQ101"/>
      <c r="ADR101"/>
      <c r="ADS101"/>
      <c r="ADT101"/>
      <c r="ADU101"/>
      <c r="ADV101"/>
      <c r="ADW101"/>
      <c r="ADX101"/>
      <c r="ADY101"/>
      <c r="ADZ101"/>
      <c r="AEA101"/>
      <c r="AEB101"/>
      <c r="AEC101"/>
      <c r="AED101"/>
      <c r="AEE101"/>
      <c r="AEF101"/>
      <c r="AEG101"/>
      <c r="AEH101"/>
      <c r="AEI101"/>
      <c r="AEJ101"/>
      <c r="AEK101"/>
      <c r="AEL101"/>
      <c r="AEM101"/>
      <c r="AEN101"/>
      <c r="AEO101"/>
      <c r="AEP101"/>
      <c r="AEQ101"/>
      <c r="AER101"/>
      <c r="AES101"/>
      <c r="AET101"/>
      <c r="AEU101"/>
      <c r="AEV101"/>
      <c r="AEW101"/>
      <c r="AEX101"/>
      <c r="AEY101"/>
      <c r="AEZ101"/>
      <c r="AFA101"/>
      <c r="AFB101"/>
      <c r="AFC101"/>
      <c r="AFD101"/>
      <c r="AFE101"/>
      <c r="AFF101"/>
      <c r="AFG101"/>
      <c r="AFH101"/>
      <c r="AFI101"/>
      <c r="AFJ101"/>
      <c r="AFK101"/>
      <c r="AFL101"/>
      <c r="AFM101"/>
      <c r="AFN101"/>
      <c r="AFO101"/>
      <c r="AFP101"/>
      <c r="AFQ101"/>
      <c r="AFR101"/>
      <c r="AFS101"/>
      <c r="AFT101"/>
      <c r="AFU101"/>
      <c r="AFV101"/>
      <c r="AFW101"/>
      <c r="AFX101"/>
      <c r="AFY101"/>
      <c r="AFZ101"/>
      <c r="AGA101"/>
      <c r="AGB101"/>
      <c r="AGC101"/>
      <c r="AGD101"/>
      <c r="AGE101"/>
      <c r="AGF101"/>
      <c r="AGG101"/>
      <c r="AGH101"/>
      <c r="AGI101"/>
      <c r="AGJ101"/>
      <c r="AGK101"/>
      <c r="AGL101"/>
      <c r="AGM101"/>
      <c r="AGN101"/>
      <c r="AGO101"/>
      <c r="AGP101"/>
      <c r="AGQ101"/>
      <c r="AGR101"/>
      <c r="AGS101"/>
      <c r="AGT101"/>
      <c r="AGU101"/>
      <c r="AGV101"/>
      <c r="AGW101"/>
      <c r="AGX101"/>
      <c r="AGY101"/>
      <c r="AGZ101"/>
      <c r="AHA101"/>
      <c r="AHB101"/>
      <c r="AHC101"/>
      <c r="AHD101"/>
      <c r="AHE101"/>
      <c r="AHF101"/>
      <c r="AHG101"/>
      <c r="AHH101"/>
      <c r="AHI101"/>
      <c r="AHJ101"/>
      <c r="AHK101"/>
      <c r="AHL101"/>
      <c r="AHM101"/>
      <c r="AHN101"/>
      <c r="AHO101"/>
      <c r="AHP101"/>
      <c r="AHQ101"/>
      <c r="AHR101"/>
      <c r="AHS101"/>
      <c r="AHT101"/>
      <c r="AHU101"/>
      <c r="AHV101"/>
      <c r="AHW101"/>
      <c r="AHX101"/>
      <c r="AHY101"/>
      <c r="AHZ101"/>
      <c r="AIA101"/>
      <c r="AIB101"/>
      <c r="AIC101"/>
      <c r="AID101"/>
      <c r="AIE101"/>
      <c r="AIF101"/>
      <c r="AIG101"/>
      <c r="AIH101"/>
      <c r="AII101"/>
      <c r="AIJ101"/>
      <c r="AIK101"/>
      <c r="AIL101"/>
      <c r="AIM101"/>
      <c r="AIN101"/>
      <c r="AIO101"/>
      <c r="AIP101"/>
      <c r="AIQ101"/>
      <c r="AIR101"/>
      <c r="AIS101"/>
      <c r="AIT101"/>
      <c r="AIU101"/>
      <c r="AIV101"/>
      <c r="AIW101"/>
      <c r="AIX101"/>
      <c r="AIY101"/>
      <c r="AIZ101"/>
      <c r="AJA101"/>
      <c r="AJB101"/>
      <c r="AJC101"/>
      <c r="AJD101"/>
      <c r="AJE101"/>
      <c r="AJF101"/>
      <c r="AJG101"/>
      <c r="AJH101"/>
      <c r="AJI101"/>
      <c r="AJJ101"/>
      <c r="AJK101"/>
      <c r="AJL101"/>
      <c r="AJM101"/>
      <c r="AJN101"/>
      <c r="AJO101"/>
      <c r="AJP101"/>
      <c r="AJQ101"/>
      <c r="AJR101"/>
      <c r="AJS101"/>
      <c r="AJT101"/>
      <c r="AJU101"/>
      <c r="AJV101"/>
      <c r="AJW101"/>
      <c r="AJX101"/>
      <c r="AJY101"/>
      <c r="AJZ101"/>
      <c r="AKA101"/>
      <c r="AKB101"/>
      <c r="AKC101"/>
      <c r="AKD101"/>
      <c r="AKE101"/>
      <c r="AKF101"/>
      <c r="AKG101"/>
      <c r="AKH101"/>
      <c r="AKI101"/>
      <c r="AKJ101"/>
      <c r="AKK101"/>
      <c r="AKL101"/>
      <c r="AKM101"/>
      <c r="AKN101"/>
      <c r="AKO101"/>
      <c r="AKP101"/>
      <c r="AKQ101"/>
      <c r="AKR101"/>
      <c r="AKS101"/>
      <c r="AKT101"/>
      <c r="AKU101"/>
      <c r="AKV101"/>
      <c r="AKW101"/>
      <c r="AKX101"/>
      <c r="AKY101"/>
      <c r="AKZ101"/>
      <c r="ALA101"/>
    </row>
    <row r="102" spans="1:989" ht="15" thickBot="1" x14ac:dyDescent="0.35">
      <c r="A102" s="28" t="s">
        <v>603</v>
      </c>
      <c r="B102" s="232"/>
      <c r="C102" s="555"/>
      <c r="D102" s="536"/>
      <c r="E102" s="537"/>
      <c r="F102" s="537"/>
      <c r="G102" s="537"/>
      <c r="H102" s="537"/>
      <c r="I102" s="537"/>
      <c r="J102" s="537"/>
      <c r="K102" s="537"/>
      <c r="L102" s="537"/>
      <c r="M102" s="537"/>
      <c r="N102" s="561"/>
      <c r="O102" s="537"/>
      <c r="P102" s="81"/>
    </row>
    <row r="103" spans="1:989" x14ac:dyDescent="0.3">
      <c r="A103" s="234" t="s">
        <v>156</v>
      </c>
      <c r="B103" s="207" t="s">
        <v>157</v>
      </c>
      <c r="C103" s="554">
        <v>0</v>
      </c>
      <c r="D103" s="468">
        <v>0</v>
      </c>
      <c r="E103" s="468">
        <v>0</v>
      </c>
      <c r="F103" s="412">
        <v>0</v>
      </c>
      <c r="G103" s="469">
        <v>0</v>
      </c>
      <c r="H103" s="468">
        <v>0</v>
      </c>
      <c r="I103" s="469">
        <v>0</v>
      </c>
      <c r="J103" s="469">
        <v>0</v>
      </c>
      <c r="K103" s="469">
        <v>0</v>
      </c>
      <c r="L103" s="469">
        <v>0</v>
      </c>
      <c r="M103" s="468">
        <v>0</v>
      </c>
      <c r="N103" s="562">
        <v>0</v>
      </c>
      <c r="O103" s="468">
        <f t="shared" si="4"/>
        <v>0</v>
      </c>
    </row>
    <row r="104" spans="1:989" x14ac:dyDescent="0.3">
      <c r="A104" s="208" t="s">
        <v>158</v>
      </c>
      <c r="B104" s="83"/>
      <c r="C104" s="472">
        <v>0</v>
      </c>
      <c r="D104" s="219">
        <v>0</v>
      </c>
      <c r="E104" s="468">
        <v>0</v>
      </c>
      <c r="F104" s="412">
        <v>0</v>
      </c>
      <c r="G104" s="469">
        <v>0</v>
      </c>
      <c r="H104" s="468">
        <v>0</v>
      </c>
      <c r="I104" s="469">
        <v>0</v>
      </c>
      <c r="J104" s="469">
        <v>0</v>
      </c>
      <c r="K104" s="469">
        <v>0</v>
      </c>
      <c r="L104" s="469"/>
      <c r="M104" s="468"/>
      <c r="N104" s="562"/>
      <c r="O104" s="219">
        <f t="shared" si="4"/>
        <v>0</v>
      </c>
    </row>
    <row r="105" spans="1:989" x14ac:dyDescent="0.3">
      <c r="A105" s="208" t="s">
        <v>745</v>
      </c>
      <c r="B105" s="220"/>
      <c r="C105" s="473">
        <v>450854.8</v>
      </c>
      <c r="D105" s="216">
        <v>487559.3</v>
      </c>
      <c r="E105" s="71">
        <v>479511.2</v>
      </c>
      <c r="F105" s="381">
        <v>431994.2</v>
      </c>
      <c r="G105" s="573">
        <v>495707.2</v>
      </c>
      <c r="H105" s="379">
        <v>492075.7</v>
      </c>
      <c r="I105" s="91">
        <v>487529.9</v>
      </c>
      <c r="J105" s="91">
        <v>500386.5</v>
      </c>
      <c r="K105" s="91">
        <v>551544.80000000005</v>
      </c>
      <c r="L105" s="91"/>
      <c r="M105" s="71"/>
      <c r="N105" s="383"/>
      <c r="O105" s="219">
        <f t="shared" si="4"/>
        <v>4377163.6000000006</v>
      </c>
    </row>
    <row r="106" spans="1:989" x14ac:dyDescent="0.3">
      <c r="A106" s="208" t="s">
        <v>753</v>
      </c>
      <c r="B106" s="221"/>
      <c r="C106" s="473">
        <v>133894.51</v>
      </c>
      <c r="D106" s="381">
        <v>224563.07</v>
      </c>
      <c r="E106" s="71">
        <v>108432.31</v>
      </c>
      <c r="F106" s="412">
        <v>194414.96</v>
      </c>
      <c r="G106" s="573">
        <v>190015.59</v>
      </c>
      <c r="H106" s="379">
        <v>91871.77</v>
      </c>
      <c r="I106" s="381">
        <v>187089.43</v>
      </c>
      <c r="J106" s="91">
        <v>135874.64000000001</v>
      </c>
      <c r="K106" s="91">
        <v>152406.25</v>
      </c>
      <c r="L106" s="381"/>
      <c r="M106" s="71"/>
      <c r="N106" s="383"/>
      <c r="O106" s="219">
        <f t="shared" si="4"/>
        <v>1418562.5299999998</v>
      </c>
      <c r="T106" s="97"/>
    </row>
    <row r="107" spans="1:989" x14ac:dyDescent="0.3">
      <c r="A107" s="244" t="s">
        <v>160</v>
      </c>
      <c r="B107" s="221"/>
      <c r="C107" s="473">
        <v>11692897.23</v>
      </c>
      <c r="D107" s="216">
        <v>11757835.25</v>
      </c>
      <c r="E107" s="71">
        <v>11765199.699999999</v>
      </c>
      <c r="F107" s="412">
        <v>11839323.16</v>
      </c>
      <c r="G107" s="573">
        <v>12006530.960000001</v>
      </c>
      <c r="H107" s="379">
        <v>11896631.16</v>
      </c>
      <c r="I107" s="91">
        <v>11852407.6</v>
      </c>
      <c r="J107" s="91">
        <v>12359267.199999999</v>
      </c>
      <c r="K107" s="91">
        <v>12388319.880000001</v>
      </c>
      <c r="L107" s="91"/>
      <c r="M107" s="71"/>
      <c r="N107" s="383"/>
      <c r="O107" s="219">
        <f t="shared" si="4"/>
        <v>107558412.14</v>
      </c>
      <c r="T107" s="97"/>
    </row>
    <row r="108" spans="1:989" x14ac:dyDescent="0.3">
      <c r="A108" s="208" t="s">
        <v>161</v>
      </c>
      <c r="B108" s="221"/>
      <c r="C108" s="473">
        <v>28284714.300000001</v>
      </c>
      <c r="D108" s="216">
        <v>28238601.800000001</v>
      </c>
      <c r="E108" s="71">
        <v>28269386.100000001</v>
      </c>
      <c r="F108" s="412">
        <v>28319720.399999999</v>
      </c>
      <c r="G108" s="573">
        <v>28261359.800000001</v>
      </c>
      <c r="H108" s="379">
        <v>31487058.600000001</v>
      </c>
      <c r="I108" s="91">
        <v>31021802.300000001</v>
      </c>
      <c r="J108" s="91">
        <v>31244716.300000001</v>
      </c>
      <c r="K108" s="91">
        <v>31061066.699999999</v>
      </c>
      <c r="L108" s="91"/>
      <c r="M108" s="380"/>
      <c r="N108" s="383"/>
      <c r="O108" s="219">
        <f t="shared" si="4"/>
        <v>266188426.30000001</v>
      </c>
      <c r="T108" s="97"/>
    </row>
    <row r="109" spans="1:989" x14ac:dyDescent="0.3">
      <c r="A109" s="208" t="s">
        <v>751</v>
      </c>
      <c r="B109" s="221"/>
      <c r="C109" s="473">
        <v>2406835.2999999998</v>
      </c>
      <c r="D109" s="216">
        <v>2387240</v>
      </c>
      <c r="E109" s="71">
        <v>2372265.7000000002</v>
      </c>
      <c r="F109" s="412">
        <v>2412481.2999999998</v>
      </c>
      <c r="G109" s="573">
        <v>2432903.4</v>
      </c>
      <c r="H109" s="379">
        <v>2673121.7999999998</v>
      </c>
      <c r="I109" s="381">
        <v>2661409.1</v>
      </c>
      <c r="J109" s="91">
        <v>2694727.8</v>
      </c>
      <c r="K109" s="91">
        <v>2742407.3</v>
      </c>
      <c r="L109" s="91"/>
      <c r="M109" s="380"/>
      <c r="N109" s="383"/>
      <c r="O109" s="219">
        <f t="shared" si="4"/>
        <v>22783391.700000003</v>
      </c>
      <c r="T109" s="97"/>
    </row>
    <row r="110" spans="1:989" x14ac:dyDescent="0.3">
      <c r="A110" s="244" t="s">
        <v>752</v>
      </c>
      <c r="B110" s="220"/>
      <c r="C110" s="473">
        <v>305211.26</v>
      </c>
      <c r="D110" s="216">
        <v>0</v>
      </c>
      <c r="E110" s="71">
        <v>0</v>
      </c>
      <c r="F110" s="412">
        <v>352164.69</v>
      </c>
      <c r="G110" s="573">
        <v>0</v>
      </c>
      <c r="H110" s="379">
        <v>0</v>
      </c>
      <c r="I110" s="381">
        <v>303556.25</v>
      </c>
      <c r="J110" s="91">
        <v>0</v>
      </c>
      <c r="K110" s="91">
        <v>0</v>
      </c>
      <c r="L110" s="91"/>
      <c r="M110" s="71"/>
      <c r="N110" s="383"/>
      <c r="O110" s="219">
        <f t="shared" si="4"/>
        <v>960932.2</v>
      </c>
      <c r="T110" s="97"/>
    </row>
    <row r="111" spans="1:989" x14ac:dyDescent="0.3">
      <c r="A111" s="244" t="s">
        <v>743</v>
      </c>
      <c r="B111" s="221"/>
      <c r="C111" s="473">
        <v>-28427.23</v>
      </c>
      <c r="D111" s="216">
        <v>32471.42</v>
      </c>
      <c r="E111" s="71">
        <v>5825.51</v>
      </c>
      <c r="F111" s="412">
        <v>-33257.919999999998</v>
      </c>
      <c r="G111" s="573">
        <v>12963.14</v>
      </c>
      <c r="H111" s="379">
        <v>10875.06</v>
      </c>
      <c r="I111" s="91">
        <v>-53705.37</v>
      </c>
      <c r="J111" s="91">
        <v>7269.9</v>
      </c>
      <c r="K111" s="91">
        <v>7322.57</v>
      </c>
      <c r="L111" s="91"/>
      <c r="M111" s="71"/>
      <c r="N111" s="383"/>
      <c r="O111" s="219">
        <f t="shared" si="4"/>
        <v>-38662.920000000006</v>
      </c>
      <c r="T111" s="97"/>
    </row>
    <row r="112" spans="1:989" x14ac:dyDescent="0.3">
      <c r="A112" s="244" t="s">
        <v>164</v>
      </c>
      <c r="B112" s="221"/>
      <c r="C112" s="473">
        <v>-236153740.97999999</v>
      </c>
      <c r="D112" s="216">
        <v>-15984653.6</v>
      </c>
      <c r="E112" s="71">
        <v>123217541.36</v>
      </c>
      <c r="F112" s="412">
        <v>-271169244.77999997</v>
      </c>
      <c r="G112" s="573">
        <v>-2470941.19</v>
      </c>
      <c r="H112" s="379">
        <v>112354587.56999999</v>
      </c>
      <c r="I112" s="91">
        <v>-260218083.72</v>
      </c>
      <c r="J112" s="91">
        <v>-18449167.809999999</v>
      </c>
      <c r="K112" s="91">
        <v>170646454.44999999</v>
      </c>
      <c r="L112" s="91"/>
      <c r="M112" s="71"/>
      <c r="N112" s="383"/>
      <c r="O112" s="219">
        <f t="shared" si="4"/>
        <v>-398227248.69999987</v>
      </c>
      <c r="P112" s="81"/>
    </row>
    <row r="113" spans="1:20" x14ac:dyDescent="0.3">
      <c r="A113" s="244" t="s">
        <v>769</v>
      </c>
      <c r="B113" s="221"/>
      <c r="C113" s="473">
        <v>0</v>
      </c>
      <c r="D113" s="216">
        <v>0</v>
      </c>
      <c r="E113" s="71">
        <v>0</v>
      </c>
      <c r="F113" s="412">
        <v>0</v>
      </c>
      <c r="G113" s="573">
        <v>0</v>
      </c>
      <c r="H113" s="379">
        <v>0</v>
      </c>
      <c r="I113" s="91">
        <v>0</v>
      </c>
      <c r="J113" s="91">
        <v>0</v>
      </c>
      <c r="K113" s="91">
        <v>0</v>
      </c>
      <c r="L113" s="91"/>
      <c r="M113" s="71"/>
      <c r="N113" s="383"/>
      <c r="O113" s="219">
        <f t="shared" si="4"/>
        <v>0</v>
      </c>
    </row>
    <row r="114" spans="1:20" x14ac:dyDescent="0.3">
      <c r="A114" s="244" t="s">
        <v>744</v>
      </c>
      <c r="B114" s="83"/>
      <c r="C114" s="473">
        <v>-1400</v>
      </c>
      <c r="D114" s="216">
        <v>0</v>
      </c>
      <c r="E114" s="71">
        <v>0</v>
      </c>
      <c r="F114" s="412">
        <v>-7000</v>
      </c>
      <c r="G114" s="573">
        <v>0</v>
      </c>
      <c r="H114" s="379">
        <v>0</v>
      </c>
      <c r="I114" s="91">
        <v>-1600</v>
      </c>
      <c r="J114" s="91">
        <v>0</v>
      </c>
      <c r="K114" s="91">
        <v>0</v>
      </c>
      <c r="L114" s="91"/>
      <c r="M114" s="71"/>
      <c r="N114" s="383"/>
      <c r="O114" s="219">
        <f t="shared" si="4"/>
        <v>-10000</v>
      </c>
    </row>
    <row r="115" spans="1:20" x14ac:dyDescent="0.3">
      <c r="A115" s="244" t="s">
        <v>757</v>
      </c>
      <c r="B115" s="83"/>
      <c r="C115" s="474">
        <v>-918817.4</v>
      </c>
      <c r="D115" s="216">
        <v>-22367.99</v>
      </c>
      <c r="E115" s="71">
        <v>-1728202.38</v>
      </c>
      <c r="F115" s="412">
        <v>-13841.46</v>
      </c>
      <c r="G115" s="574">
        <v>27189451.789999999</v>
      </c>
      <c r="H115" s="379">
        <v>-870655.68</v>
      </c>
      <c r="I115" s="91">
        <v>1892056.64</v>
      </c>
      <c r="J115" s="91">
        <v>-1977154</v>
      </c>
      <c r="K115" s="91">
        <v>30777598</v>
      </c>
      <c r="L115" s="91"/>
      <c r="M115" s="71"/>
      <c r="N115" s="383"/>
      <c r="O115" s="219">
        <f t="shared" si="4"/>
        <v>54328067.519999996</v>
      </c>
    </row>
    <row r="116" spans="1:20" ht="15" thickBot="1" x14ac:dyDescent="0.35">
      <c r="A116" s="208" t="s">
        <v>391</v>
      </c>
      <c r="B116" s="83"/>
      <c r="C116" s="474">
        <v>0</v>
      </c>
      <c r="D116" s="258">
        <v>0</v>
      </c>
      <c r="E116" s="369">
        <v>0</v>
      </c>
      <c r="F116" s="412">
        <v>0</v>
      </c>
      <c r="G116" s="420">
        <v>0</v>
      </c>
      <c r="H116" s="369">
        <v>0</v>
      </c>
      <c r="I116" s="420">
        <v>0</v>
      </c>
      <c r="J116" s="420">
        <v>0</v>
      </c>
      <c r="K116" s="91">
        <v>0</v>
      </c>
      <c r="L116" s="91"/>
      <c r="M116" s="71"/>
      <c r="N116" s="383"/>
      <c r="O116" s="455">
        <f t="shared" si="4"/>
        <v>0</v>
      </c>
    </row>
    <row r="117" spans="1:20" ht="15" thickBot="1" x14ac:dyDescent="0.35">
      <c r="A117" s="210" t="s">
        <v>320</v>
      </c>
      <c r="B117" s="222"/>
      <c r="C117" s="475">
        <v>-280560.81</v>
      </c>
      <c r="D117" s="385">
        <v>10229.99</v>
      </c>
      <c r="E117" s="385">
        <v>52905.7</v>
      </c>
      <c r="F117" s="385">
        <v>-1929602.73</v>
      </c>
      <c r="G117" s="385">
        <v>26396.400000000001</v>
      </c>
      <c r="H117" s="385">
        <v>-181569.08</v>
      </c>
      <c r="I117" s="385">
        <v>-330238.5</v>
      </c>
      <c r="J117" s="385">
        <v>968.78</v>
      </c>
      <c r="K117" s="385">
        <v>-3081697.38</v>
      </c>
      <c r="L117" s="385"/>
      <c r="M117" s="385"/>
      <c r="N117" s="560"/>
      <c r="O117" s="385">
        <f>C117+D117+E117+F117+G117+H117+I117+J117+K117+L117+M117+N117</f>
        <v>-5713167.6300000008</v>
      </c>
      <c r="P117" s="81"/>
    </row>
    <row r="118" spans="1:20" x14ac:dyDescent="0.3">
      <c r="A118" s="28"/>
      <c r="B118" s="90"/>
      <c r="C118" s="93"/>
      <c r="D118" s="93"/>
      <c r="E118" s="93"/>
      <c r="F118" s="414"/>
      <c r="G118" s="414"/>
      <c r="H118" s="93"/>
      <c r="I118" s="247"/>
      <c r="J118" s="247"/>
      <c r="K118" s="247"/>
      <c r="L118" s="247"/>
      <c r="M118" s="81"/>
      <c r="N118" s="563"/>
      <c r="O118" s="81"/>
      <c r="P118" s="81"/>
    </row>
    <row r="119" spans="1:20" ht="15" thickBot="1" x14ac:dyDescent="0.35">
      <c r="A119" s="28"/>
      <c r="B119" s="90"/>
      <c r="C119" s="93"/>
      <c r="D119" s="93"/>
      <c r="E119" s="93"/>
      <c r="F119" s="414"/>
      <c r="G119" s="414"/>
      <c r="H119" s="93"/>
      <c r="I119" s="247"/>
      <c r="J119" s="247"/>
      <c r="K119" s="247"/>
      <c r="L119" s="247"/>
      <c r="M119" s="81"/>
      <c r="O119" s="81" t="s">
        <v>746</v>
      </c>
      <c r="P119" s="81"/>
    </row>
    <row r="120" spans="1:20" ht="15" thickBot="1" x14ac:dyDescent="0.35">
      <c r="A120" s="211" t="s">
        <v>166</v>
      </c>
      <c r="B120" s="223"/>
      <c r="C120" s="476">
        <f t="shared" ref="C120:O120" si="5">SUM(C101:C117)</f>
        <v>781821131.35000002</v>
      </c>
      <c r="D120" s="370">
        <f t="shared" si="5"/>
        <v>1437743339.9000001</v>
      </c>
      <c r="E120" s="370">
        <f t="shared" si="5"/>
        <v>1146031391.52</v>
      </c>
      <c r="F120" s="370">
        <f t="shared" si="5"/>
        <v>1315414535.6900003</v>
      </c>
      <c r="G120" s="370">
        <f t="shared" si="5"/>
        <v>1519893224.7800002</v>
      </c>
      <c r="H120" s="370">
        <f t="shared" si="5"/>
        <v>1112367909.1300001</v>
      </c>
      <c r="I120" s="370">
        <f t="shared" si="5"/>
        <v>893676810.96999991</v>
      </c>
      <c r="J120" s="370">
        <f t="shared" si="5"/>
        <v>1375143009.5600002</v>
      </c>
      <c r="K120" s="370">
        <f t="shared" si="5"/>
        <v>1487730414.8699999</v>
      </c>
      <c r="L120" s="370">
        <f t="shared" si="5"/>
        <v>0</v>
      </c>
      <c r="M120" s="370">
        <f t="shared" si="5"/>
        <v>0</v>
      </c>
      <c r="N120" s="565">
        <f t="shared" si="5"/>
        <v>0</v>
      </c>
      <c r="O120" s="370">
        <f t="shared" si="5"/>
        <v>11069821767.77</v>
      </c>
      <c r="P120" s="81"/>
    </row>
    <row r="121" spans="1:20" s="85" customFormat="1" x14ac:dyDescent="0.3">
      <c r="B121" s="86"/>
      <c r="F121" s="248"/>
      <c r="G121" s="248"/>
      <c r="I121" s="247"/>
      <c r="J121" s="248"/>
      <c r="K121" s="248"/>
      <c r="L121" s="248"/>
      <c r="N121" s="566">
        <f>N120-N113</f>
        <v>0</v>
      </c>
      <c r="T121" s="92"/>
    </row>
    <row r="122" spans="1:20" s="85" customFormat="1" x14ac:dyDescent="0.3">
      <c r="B122" s="86"/>
      <c r="F122" s="248"/>
      <c r="G122" s="248"/>
      <c r="I122" s="247"/>
      <c r="J122" s="248"/>
      <c r="K122" s="248"/>
      <c r="L122" s="248"/>
      <c r="N122" s="361"/>
      <c r="T122" s="92"/>
    </row>
    <row r="123" spans="1:20" s="85" customFormat="1" ht="13.5" customHeight="1" x14ac:dyDescent="0.3">
      <c r="B123" s="90"/>
      <c r="F123" s="248"/>
      <c r="G123" s="248"/>
      <c r="I123" s="248"/>
      <c r="J123" s="248"/>
      <c r="K123" s="248"/>
      <c r="L123" s="248"/>
      <c r="N123" s="361"/>
      <c r="T123" s="92"/>
    </row>
    <row r="124" spans="1:20" x14ac:dyDescent="0.3">
      <c r="A124" s="512" t="s">
        <v>199</v>
      </c>
      <c r="B124" s="6"/>
      <c r="C124" s="382"/>
      <c r="D124" s="71"/>
      <c r="E124" s="80"/>
      <c r="F124" s="249"/>
      <c r="G124" s="294"/>
      <c r="H124" s="80"/>
      <c r="I124" s="294"/>
      <c r="J124" s="294"/>
      <c r="K124" s="294"/>
      <c r="L124" s="294"/>
      <c r="M124" s="80"/>
      <c r="N124" s="378"/>
      <c r="O124" s="71">
        <f>C124+D124+E124+F124+G124+G124+H124+I124+J124+K124+L124+M124+N124</f>
        <v>0</v>
      </c>
      <c r="T124" s="97"/>
    </row>
    <row r="125" spans="1:20" x14ac:dyDescent="0.3">
      <c r="A125" s="87" t="s">
        <v>202</v>
      </c>
      <c r="B125" s="6"/>
      <c r="C125" s="393">
        <v>758028</v>
      </c>
      <c r="D125" s="393">
        <v>758028</v>
      </c>
      <c r="E125" s="393">
        <v>758028</v>
      </c>
      <c r="F125" s="393">
        <v>758028</v>
      </c>
      <c r="G125" s="393">
        <v>758028</v>
      </c>
      <c r="H125" s="393">
        <v>758028</v>
      </c>
      <c r="I125" s="393">
        <v>758028</v>
      </c>
      <c r="J125" s="393">
        <v>758028</v>
      </c>
      <c r="K125" s="393">
        <v>758028</v>
      </c>
      <c r="L125" s="393"/>
      <c r="M125" s="393"/>
      <c r="N125" s="382"/>
      <c r="O125" s="426">
        <f>C125+E125+F125+G125+H125+I125+J125+K125+L125+M125+N125</f>
        <v>6064224</v>
      </c>
      <c r="T125" s="97"/>
    </row>
    <row r="126" spans="1:20" x14ac:dyDescent="0.3">
      <c r="A126" s="87" t="s">
        <v>203</v>
      </c>
      <c r="B126" s="6"/>
      <c r="C126" s="479">
        <v>126129</v>
      </c>
      <c r="D126" s="478">
        <v>125675</v>
      </c>
      <c r="E126" s="88">
        <v>122472</v>
      </c>
      <c r="F126" s="249">
        <v>115101</v>
      </c>
      <c r="G126" s="249">
        <v>102477</v>
      </c>
      <c r="H126" s="88">
        <v>96801</v>
      </c>
      <c r="I126" s="249">
        <v>93622</v>
      </c>
      <c r="J126" s="249">
        <v>82253</v>
      </c>
      <c r="K126" s="249">
        <v>71707</v>
      </c>
      <c r="L126" s="249"/>
      <c r="M126" s="88"/>
      <c r="N126" s="383"/>
      <c r="O126" s="426">
        <f>C126+D126+E126+F126+G126+H126+I126+J126+K126+L126+M126+N126</f>
        <v>936237</v>
      </c>
    </row>
    <row r="127" spans="1:20" ht="15" thickBot="1" x14ac:dyDescent="0.35">
      <c r="A127" s="499" t="s">
        <v>200</v>
      </c>
      <c r="B127" s="500"/>
      <c r="C127" s="501"/>
      <c r="D127" s="502"/>
      <c r="E127" s="503"/>
      <c r="F127" s="504"/>
      <c r="G127" s="504"/>
      <c r="H127" s="503"/>
      <c r="I127" s="504"/>
      <c r="J127" s="504"/>
      <c r="K127" s="504"/>
      <c r="L127" s="505"/>
      <c r="M127" s="503"/>
      <c r="N127" s="542"/>
      <c r="O127" s="506">
        <f>C127+D127+E127+F127+G127+H127+I127+J127+K127+L127+M127+N127</f>
        <v>0</v>
      </c>
    </row>
    <row r="128" spans="1:20" ht="15" thickBot="1" x14ac:dyDescent="0.35">
      <c r="A128" s="494" t="s">
        <v>185</v>
      </c>
      <c r="B128" s="507"/>
      <c r="C128" s="508">
        <f>SUM(C125:C127)</f>
        <v>884157</v>
      </c>
      <c r="D128" s="509">
        <f t="shared" ref="D128:N128" si="6">SUM(D125:D127)</f>
        <v>883703</v>
      </c>
      <c r="E128" s="509">
        <f t="shared" si="6"/>
        <v>880500</v>
      </c>
      <c r="F128" s="509">
        <f t="shared" si="6"/>
        <v>873129</v>
      </c>
      <c r="G128" s="509">
        <f t="shared" si="6"/>
        <v>860505</v>
      </c>
      <c r="H128" s="509">
        <f t="shared" si="6"/>
        <v>854829</v>
      </c>
      <c r="I128" s="509">
        <f>SUM(I125:I127)</f>
        <v>851650</v>
      </c>
      <c r="J128" s="509">
        <f>SUM(J125:J127)</f>
        <v>840281</v>
      </c>
      <c r="K128" s="510">
        <f t="shared" si="6"/>
        <v>829735</v>
      </c>
      <c r="L128" s="510">
        <f t="shared" si="6"/>
        <v>0</v>
      </c>
      <c r="M128" s="509">
        <f t="shared" si="6"/>
        <v>0</v>
      </c>
      <c r="N128" s="496">
        <f t="shared" si="6"/>
        <v>0</v>
      </c>
      <c r="O128" s="511">
        <f>C128+D128+E128+F128+G128+H128+I128+J128+K128+L128+M128+N128</f>
        <v>7758489</v>
      </c>
    </row>
    <row r="129" spans="1:49" ht="15" thickBot="1" x14ac:dyDescent="0.35">
      <c r="F129" s="414"/>
    </row>
    <row r="130" spans="1:49" ht="15" thickBot="1" x14ac:dyDescent="0.35">
      <c r="A130" s="494" t="s">
        <v>197</v>
      </c>
      <c r="B130" s="495"/>
      <c r="C130" s="496">
        <f>+C120/C128</f>
        <v>884.25599904768046</v>
      </c>
      <c r="D130" s="496">
        <f t="shared" ref="D130:O130" si="7">+D120/D128</f>
        <v>1626.9531051722129</v>
      </c>
      <c r="E130" s="496">
        <f t="shared" si="7"/>
        <v>1301.5688716865418</v>
      </c>
      <c r="F130" s="496">
        <f t="shared" si="7"/>
        <v>1506.5523372720415</v>
      </c>
      <c r="G130" s="496">
        <f t="shared" si="7"/>
        <v>1766.2805268766599</v>
      </c>
      <c r="H130" s="496">
        <f t="shared" si="7"/>
        <v>1301.2753534683545</v>
      </c>
      <c r="I130" s="496">
        <f t="shared" si="7"/>
        <v>1049.347514788939</v>
      </c>
      <c r="J130" s="496">
        <f t="shared" si="7"/>
        <v>1636.5275539492147</v>
      </c>
      <c r="K130" s="497">
        <f t="shared" si="7"/>
        <v>1793.0187528186709</v>
      </c>
      <c r="L130" s="497" t="e">
        <f t="shared" si="7"/>
        <v>#DIV/0!</v>
      </c>
      <c r="M130" s="496" t="e">
        <f t="shared" si="7"/>
        <v>#DIV/0!</v>
      </c>
      <c r="N130" s="496" t="e">
        <f t="shared" si="7"/>
        <v>#DIV/0!</v>
      </c>
      <c r="O130" s="498">
        <f t="shared" si="7"/>
        <v>1426.80124541905</v>
      </c>
    </row>
    <row r="131" spans="1:49" x14ac:dyDescent="0.3">
      <c r="A131" s="22"/>
      <c r="B131" s="90"/>
      <c r="D131" s="85"/>
      <c r="E131" s="85"/>
      <c r="F131" s="248"/>
      <c r="G131" s="248"/>
      <c r="H131" s="85"/>
      <c r="I131" s="248"/>
      <c r="J131" s="248"/>
      <c r="K131" s="248"/>
      <c r="L131" s="248"/>
      <c r="M131" s="85"/>
      <c r="N131" s="361"/>
      <c r="O131" s="85"/>
    </row>
    <row r="132" spans="1:49" x14ac:dyDescent="0.3">
      <c r="A132" s="22"/>
      <c r="B132" s="90"/>
      <c r="D132" s="85"/>
      <c r="E132" s="85"/>
      <c r="F132" s="248"/>
      <c r="G132" s="248"/>
      <c r="H132" s="85"/>
      <c r="I132" s="375"/>
      <c r="J132" s="248"/>
      <c r="K132" s="248"/>
      <c r="L132" s="248"/>
      <c r="M132" s="85"/>
      <c r="N132" s="361"/>
      <c r="O132" s="85"/>
    </row>
    <row r="133" spans="1:49" x14ac:dyDescent="0.3">
      <c r="A133" s="22"/>
      <c r="B133" s="90"/>
      <c r="D133" s="85"/>
      <c r="E133" s="85"/>
      <c r="F133" s="248"/>
      <c r="G133" s="248"/>
      <c r="H133" s="85"/>
      <c r="I133" s="375"/>
      <c r="J133" s="248"/>
      <c r="K133" s="248"/>
      <c r="L133" s="248"/>
      <c r="M133" s="85"/>
      <c r="N133" s="361"/>
      <c r="O133" s="85"/>
    </row>
    <row r="134" spans="1:49" s="85" customFormat="1" x14ac:dyDescent="0.3">
      <c r="A134" s="93"/>
      <c r="B134" s="259"/>
      <c r="C134" s="93"/>
      <c r="D134" s="93"/>
      <c r="E134" s="93"/>
      <c r="F134" s="414"/>
      <c r="G134" s="414"/>
      <c r="H134" s="93"/>
      <c r="I134" s="375"/>
      <c r="J134" s="414"/>
      <c r="K134" s="414"/>
      <c r="L134" s="414"/>
      <c r="M134" s="93"/>
      <c r="N134" s="567"/>
      <c r="O134" s="93"/>
      <c r="P134" s="93"/>
      <c r="Q134" s="93"/>
      <c r="R134" s="93"/>
      <c r="S134" s="93"/>
      <c r="T134" s="93"/>
      <c r="U134" s="93"/>
      <c r="V134" s="93"/>
      <c r="W134" s="93"/>
      <c r="X134" s="93"/>
      <c r="Y134" s="93"/>
      <c r="Z134" s="93"/>
      <c r="AA134" s="93"/>
      <c r="AB134" s="93"/>
      <c r="AC134" s="93"/>
      <c r="AD134" s="93"/>
      <c r="AE134" s="93"/>
      <c r="AF134" s="93"/>
      <c r="AG134" s="93"/>
      <c r="AH134" s="93"/>
      <c r="AI134" s="93"/>
      <c r="AJ134" s="93"/>
      <c r="AK134" s="93"/>
      <c r="AL134" s="93"/>
      <c r="AM134" s="93"/>
      <c r="AN134" s="93"/>
      <c r="AO134" s="93"/>
      <c r="AP134" s="93"/>
      <c r="AQ134" s="93"/>
      <c r="AR134" s="93"/>
      <c r="AS134" s="93"/>
      <c r="AT134" s="93"/>
      <c r="AU134" s="93"/>
      <c r="AV134" s="93"/>
      <c r="AW134" s="93"/>
    </row>
    <row r="135" spans="1:49" s="85" customFormat="1" x14ac:dyDescent="0.3">
      <c r="A135" s="93"/>
      <c r="B135" s="259"/>
      <c r="C135" s="93"/>
      <c r="D135" s="93"/>
      <c r="E135" s="93"/>
      <c r="F135" s="414"/>
      <c r="G135" s="414"/>
      <c r="H135" s="93"/>
      <c r="I135" s="375"/>
      <c r="J135" s="414"/>
      <c r="K135" s="414"/>
      <c r="L135" s="414"/>
      <c r="M135" s="93"/>
      <c r="N135" s="567"/>
      <c r="O135" s="93"/>
      <c r="P135" s="93"/>
      <c r="Q135" s="93"/>
      <c r="R135" s="93"/>
      <c r="S135" s="93"/>
      <c r="T135" s="93"/>
      <c r="U135" s="93"/>
      <c r="V135" s="93"/>
      <c r="W135" s="93"/>
      <c r="X135" s="93"/>
      <c r="Y135" s="93"/>
      <c r="Z135" s="93"/>
      <c r="AA135" s="93"/>
      <c r="AB135" s="93"/>
      <c r="AC135" s="93"/>
      <c r="AD135" s="93"/>
      <c r="AE135" s="93"/>
      <c r="AF135" s="93"/>
      <c r="AG135" s="93"/>
      <c r="AH135" s="93"/>
      <c r="AI135" s="93"/>
      <c r="AJ135" s="93"/>
      <c r="AK135" s="93"/>
      <c r="AL135" s="93"/>
      <c r="AM135" s="93"/>
      <c r="AN135" s="93"/>
      <c r="AO135" s="93"/>
      <c r="AP135" s="93"/>
      <c r="AQ135" s="93"/>
      <c r="AR135" s="93"/>
      <c r="AS135" s="93"/>
      <c r="AT135" s="93"/>
      <c r="AU135" s="93"/>
      <c r="AV135" s="93"/>
      <c r="AW135" s="93"/>
    </row>
    <row r="136" spans="1:49" s="85" customFormat="1" x14ac:dyDescent="0.3">
      <c r="A136" s="93"/>
      <c r="B136" s="259"/>
      <c r="C136" s="93"/>
      <c r="D136" s="251"/>
      <c r="E136" s="93"/>
      <c r="F136" s="414"/>
      <c r="G136" s="414"/>
      <c r="H136" s="93"/>
      <c r="I136" s="375"/>
      <c r="J136" s="414"/>
      <c r="K136" s="414"/>
      <c r="L136" s="414"/>
      <c r="M136" s="93"/>
      <c r="N136" s="567"/>
      <c r="O136" s="93"/>
      <c r="P136" s="93"/>
      <c r="Q136" s="93"/>
      <c r="R136" s="93"/>
      <c r="S136" s="93"/>
      <c r="T136" s="93"/>
      <c r="U136" s="93"/>
      <c r="V136" s="93"/>
      <c r="W136" s="93"/>
      <c r="X136" s="93"/>
      <c r="Y136" s="93"/>
      <c r="Z136" s="93"/>
      <c r="AA136" s="93"/>
      <c r="AB136" s="93"/>
      <c r="AC136" s="93"/>
      <c r="AD136" s="93"/>
      <c r="AE136" s="93"/>
      <c r="AF136" s="93"/>
      <c r="AG136" s="93"/>
      <c r="AH136" s="93"/>
      <c r="AI136" s="93"/>
      <c r="AJ136" s="93"/>
      <c r="AK136" s="93"/>
      <c r="AL136" s="93"/>
      <c r="AM136" s="93"/>
      <c r="AN136" s="93"/>
      <c r="AO136" s="93"/>
      <c r="AP136" s="93"/>
      <c r="AQ136" s="93"/>
      <c r="AR136" s="93"/>
      <c r="AS136" s="93"/>
      <c r="AT136" s="93"/>
      <c r="AU136" s="93"/>
      <c r="AV136" s="93"/>
      <c r="AW136" s="93"/>
    </row>
    <row r="137" spans="1:49" s="85" customFormat="1" x14ac:dyDescent="0.3">
      <c r="A137" s="93"/>
      <c r="B137" s="259"/>
      <c r="C137" s="252"/>
      <c r="D137" s="252"/>
      <c r="E137" s="252"/>
      <c r="F137" s="415"/>
      <c r="G137" s="415"/>
      <c r="H137" s="252"/>
      <c r="I137" s="375"/>
      <c r="J137" s="414"/>
      <c r="K137" s="414"/>
      <c r="L137" s="414"/>
      <c r="M137" s="93"/>
      <c r="N137" s="567"/>
      <c r="O137" s="93"/>
      <c r="P137" s="93"/>
      <c r="Q137" s="93"/>
      <c r="R137" s="93"/>
      <c r="S137" s="93"/>
      <c r="T137" s="93"/>
      <c r="U137" s="93"/>
      <c r="V137" s="93"/>
      <c r="W137" s="93"/>
      <c r="X137" s="93"/>
      <c r="Y137" s="93"/>
      <c r="Z137" s="93"/>
      <c r="AA137" s="93"/>
      <c r="AB137" s="93"/>
      <c r="AC137" s="93"/>
      <c r="AD137" s="93"/>
      <c r="AE137" s="93"/>
      <c r="AF137" s="93"/>
      <c r="AG137" s="93"/>
      <c r="AH137" s="93"/>
      <c r="AI137" s="93"/>
      <c r="AJ137" s="93"/>
      <c r="AK137" s="93"/>
      <c r="AL137" s="93"/>
      <c r="AM137" s="93"/>
      <c r="AN137" s="93"/>
      <c r="AO137" s="93"/>
      <c r="AP137" s="93"/>
      <c r="AQ137" s="93"/>
      <c r="AR137" s="93"/>
      <c r="AS137" s="93"/>
      <c r="AT137" s="93"/>
      <c r="AU137" s="93"/>
      <c r="AV137" s="93"/>
      <c r="AW137" s="93"/>
    </row>
    <row r="138" spans="1:49" s="85" customFormat="1" ht="16.2" x14ac:dyDescent="0.45">
      <c r="A138" s="93"/>
      <c r="B138" s="260"/>
      <c r="C138" s="252"/>
      <c r="D138" s="252"/>
      <c r="E138" s="252"/>
      <c r="F138" s="416"/>
      <c r="G138" s="414"/>
      <c r="H138" s="93"/>
      <c r="I138" s="375"/>
      <c r="J138" s="414"/>
      <c r="K138" s="414"/>
      <c r="L138" s="414"/>
      <c r="M138" s="93"/>
      <c r="N138" s="567"/>
      <c r="O138" s="93"/>
      <c r="P138" s="93"/>
      <c r="Q138" s="93"/>
      <c r="R138" s="93"/>
      <c r="S138" s="93"/>
      <c r="T138" s="93"/>
      <c r="U138" s="93"/>
      <c r="V138" s="93"/>
      <c r="W138" s="93"/>
      <c r="X138" s="93"/>
      <c r="Y138" s="93"/>
      <c r="Z138" s="93"/>
      <c r="AA138" s="93"/>
      <c r="AB138" s="93"/>
      <c r="AC138" s="93"/>
      <c r="AD138" s="93"/>
      <c r="AE138" s="93"/>
      <c r="AF138" s="93"/>
      <c r="AG138" s="93"/>
      <c r="AH138" s="93"/>
      <c r="AI138" s="93"/>
      <c r="AJ138" s="93"/>
      <c r="AK138" s="93"/>
      <c r="AL138" s="93"/>
      <c r="AM138" s="93"/>
      <c r="AN138" s="93"/>
      <c r="AO138" s="93"/>
      <c r="AP138" s="93"/>
      <c r="AQ138" s="93"/>
      <c r="AR138" s="93"/>
      <c r="AS138" s="93"/>
      <c r="AT138" s="93"/>
      <c r="AU138" s="93"/>
      <c r="AV138" s="93"/>
      <c r="AW138" s="93"/>
    </row>
    <row r="139" spans="1:49" x14ac:dyDescent="0.3">
      <c r="C139" s="93"/>
      <c r="D139" s="252"/>
      <c r="E139" s="93"/>
      <c r="F139" s="414"/>
      <c r="G139" s="414"/>
      <c r="I139" s="375"/>
    </row>
    <row r="140" spans="1:49" x14ac:dyDescent="0.3">
      <c r="C140" s="477"/>
      <c r="D140" s="392"/>
      <c r="E140" s="261"/>
      <c r="F140" s="417"/>
      <c r="G140" s="417"/>
      <c r="H140" s="261"/>
      <c r="I140" s="375"/>
      <c r="J140" s="417"/>
      <c r="K140" s="417"/>
      <c r="L140" s="417"/>
      <c r="M140" s="98"/>
      <c r="N140" s="568"/>
    </row>
    <row r="141" spans="1:49" ht="16.2" x14ac:dyDescent="0.45">
      <c r="B141" s="262"/>
      <c r="C141" s="263"/>
      <c r="D141" s="263"/>
      <c r="E141" s="263"/>
      <c r="F141" s="416"/>
      <c r="G141" s="421"/>
      <c r="H141" s="264"/>
      <c r="I141" s="375"/>
    </row>
    <row r="142" spans="1:49" x14ac:dyDescent="0.3">
      <c r="C142" s="93"/>
      <c r="E142" s="81"/>
      <c r="F142" s="414"/>
      <c r="G142" s="422"/>
      <c r="H142" s="172"/>
      <c r="I142" s="235"/>
    </row>
    <row r="143" spans="1:49" x14ac:dyDescent="0.3">
      <c r="C143" s="93"/>
    </row>
    <row r="144" spans="1:49" x14ac:dyDescent="0.3">
      <c r="C144" s="93"/>
    </row>
    <row r="145" spans="3:6" x14ac:dyDescent="0.3">
      <c r="C145" s="93"/>
    </row>
    <row r="146" spans="3:6" x14ac:dyDescent="0.3">
      <c r="C146" s="93"/>
    </row>
    <row r="147" spans="3:6" x14ac:dyDescent="0.3">
      <c r="C147" s="93"/>
    </row>
    <row r="148" spans="3:6" x14ac:dyDescent="0.3">
      <c r="C148" s="93"/>
    </row>
    <row r="149" spans="3:6" x14ac:dyDescent="0.3">
      <c r="C149" s="93"/>
    </row>
    <row r="150" spans="3:6" x14ac:dyDescent="0.3">
      <c r="C150" s="93"/>
    </row>
    <row r="151" spans="3:6" x14ac:dyDescent="0.3">
      <c r="C151" s="93"/>
    </row>
    <row r="152" spans="3:6" x14ac:dyDescent="0.3">
      <c r="C152" s="93"/>
    </row>
    <row r="153" spans="3:6" x14ac:dyDescent="0.3">
      <c r="C153" s="93"/>
    </row>
    <row r="154" spans="3:6" x14ac:dyDescent="0.3">
      <c r="C154" s="93"/>
    </row>
    <row r="155" spans="3:6" x14ac:dyDescent="0.3">
      <c r="C155" s="93"/>
    </row>
    <row r="156" spans="3:6" x14ac:dyDescent="0.3">
      <c r="C156" s="93"/>
    </row>
    <row r="157" spans="3:6" x14ac:dyDescent="0.3">
      <c r="C157" s="93"/>
      <c r="F157" s="415"/>
    </row>
    <row r="158" spans="3:6" x14ac:dyDescent="0.3">
      <c r="C158" s="93"/>
      <c r="F158" s="414"/>
    </row>
    <row r="159" spans="3:6" x14ac:dyDescent="0.3">
      <c r="C159" s="93"/>
      <c r="F159" s="414"/>
    </row>
    <row r="160" spans="3:6" x14ac:dyDescent="0.3">
      <c r="C160" s="93"/>
      <c r="F160" s="414"/>
    </row>
    <row r="161" spans="3:6" ht="16.2" x14ac:dyDescent="0.45">
      <c r="C161" s="93"/>
      <c r="F161" s="418"/>
    </row>
    <row r="162" spans="3:6" x14ac:dyDescent="0.3">
      <c r="C162" s="93"/>
      <c r="F162" s="414"/>
    </row>
    <row r="163" spans="3:6" x14ac:dyDescent="0.3">
      <c r="C163" s="93"/>
      <c r="F163" s="414"/>
    </row>
    <row r="164" spans="3:6" x14ac:dyDescent="0.3">
      <c r="C164" s="93"/>
      <c r="F164" s="414"/>
    </row>
    <row r="165" spans="3:6" x14ac:dyDescent="0.3">
      <c r="C165" s="93"/>
      <c r="F165" s="414"/>
    </row>
    <row r="166" spans="3:6" x14ac:dyDescent="0.3">
      <c r="C166" s="93"/>
      <c r="F166" s="414"/>
    </row>
    <row r="167" spans="3:6" x14ac:dyDescent="0.3">
      <c r="C167" s="93"/>
      <c r="F167" s="414"/>
    </row>
    <row r="168" spans="3:6" x14ac:dyDescent="0.3">
      <c r="C168" s="93"/>
      <c r="F168" s="414"/>
    </row>
    <row r="169" spans="3:6" x14ac:dyDescent="0.3">
      <c r="C169" s="93"/>
      <c r="F169" s="414"/>
    </row>
    <row r="170" spans="3:6" x14ac:dyDescent="0.3">
      <c r="C170" s="93"/>
      <c r="F170" s="414"/>
    </row>
    <row r="171" spans="3:6" x14ac:dyDescent="0.3">
      <c r="C171" s="93"/>
      <c r="F171" s="414"/>
    </row>
    <row r="172" spans="3:6" x14ac:dyDescent="0.3">
      <c r="C172" s="93"/>
      <c r="F172" s="414"/>
    </row>
    <row r="173" spans="3:6" x14ac:dyDescent="0.3">
      <c r="C173" s="93"/>
      <c r="F173" s="414"/>
    </row>
    <row r="174" spans="3:6" x14ac:dyDescent="0.3">
      <c r="C174" s="93"/>
      <c r="F174" s="414"/>
    </row>
    <row r="175" spans="3:6" x14ac:dyDescent="0.3">
      <c r="C175" s="93"/>
      <c r="F175" s="414"/>
    </row>
    <row r="176" spans="3:6" x14ac:dyDescent="0.3">
      <c r="C176" s="93"/>
      <c r="F176" s="414"/>
    </row>
    <row r="177" spans="6:6" x14ac:dyDescent="0.3">
      <c r="F177" s="248"/>
    </row>
    <row r="178" spans="6:6" x14ac:dyDescent="0.3">
      <c r="F178" s="248"/>
    </row>
  </sheetData>
  <pageMargins left="0.25" right="0.25" top="0.25" bottom="0.25" header="0.3" footer="0.3"/>
  <pageSetup paperSize="5" scale="10" fitToHeight="4" orientation="landscape" r:id="rId1"/>
  <ignoredErrors>
    <ignoredError sqref="O78:O79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130"/>
  <sheetViews>
    <sheetView zoomScaleNormal="100" workbookViewId="0">
      <pane xSplit="2" ySplit="1" topLeftCell="I2" activePane="bottomRight" state="frozen"/>
      <selection activeCell="C115" sqref="C115"/>
      <selection pane="topRight" activeCell="C115" sqref="C115"/>
      <selection pane="bottomLeft" activeCell="C115" sqref="C115"/>
      <selection pane="bottomRight" activeCell="K119" sqref="K119"/>
    </sheetView>
  </sheetViews>
  <sheetFormatPr defaultColWidth="9.33203125" defaultRowHeight="14.4" x14ac:dyDescent="0.3"/>
  <cols>
    <col min="1" max="1" width="42" customWidth="1"/>
    <col min="2" max="2" width="11.33203125" style="90" customWidth="1"/>
    <col min="3" max="3" width="16.6640625" customWidth="1"/>
    <col min="4" max="4" width="18" bestFit="1" customWidth="1"/>
    <col min="5" max="5" width="16.6640625" customWidth="1"/>
    <col min="6" max="6" width="16.6640625" style="366" customWidth="1"/>
    <col min="7" max="7" width="16.6640625" style="250" customWidth="1"/>
    <col min="8" max="8" width="16.6640625" customWidth="1"/>
    <col min="9" max="11" width="16.6640625" style="250" customWidth="1"/>
    <col min="12" max="12" width="16.6640625" hidden="1" customWidth="1"/>
    <col min="13" max="13" width="16.6640625" style="441" hidden="1" customWidth="1"/>
    <col min="14" max="14" width="16.6640625" style="564" hidden="1" customWidth="1"/>
    <col min="15" max="15" width="20.33203125" customWidth="1"/>
    <col min="16" max="16" width="32.5546875" customWidth="1"/>
    <col min="17" max="17" width="18.6640625" bestFit="1" customWidth="1"/>
  </cols>
  <sheetData>
    <row r="1" spans="1:17" ht="15" thickBot="1" x14ac:dyDescent="0.35">
      <c r="A1" s="78" t="s">
        <v>180</v>
      </c>
      <c r="B1" s="79"/>
      <c r="C1" s="386" t="s">
        <v>167</v>
      </c>
      <c r="D1" s="386" t="s">
        <v>168</v>
      </c>
      <c r="E1" s="408" t="s">
        <v>169</v>
      </c>
      <c r="F1" s="390" t="s">
        <v>170</v>
      </c>
      <c r="G1" s="388" t="s">
        <v>171</v>
      </c>
      <c r="H1" s="386" t="s">
        <v>172</v>
      </c>
      <c r="I1" s="388" t="s">
        <v>173</v>
      </c>
      <c r="J1" s="388" t="s">
        <v>174</v>
      </c>
      <c r="K1" s="388" t="s">
        <v>175</v>
      </c>
      <c r="L1" s="386" t="s">
        <v>176</v>
      </c>
      <c r="M1" s="437" t="s">
        <v>177</v>
      </c>
      <c r="N1" s="557" t="s">
        <v>178</v>
      </c>
      <c r="O1" s="389" t="s">
        <v>602</v>
      </c>
    </row>
    <row r="2" spans="1:17" x14ac:dyDescent="0.3">
      <c r="A2" s="3" t="s">
        <v>0</v>
      </c>
      <c r="B2" s="5"/>
      <c r="C2" s="380">
        <v>21054.92</v>
      </c>
      <c r="D2" s="380">
        <v>21064.82</v>
      </c>
      <c r="E2" s="379">
        <v>19593.59</v>
      </c>
      <c r="F2" s="382">
        <v>21356.3</v>
      </c>
      <c r="G2" s="380">
        <v>18151.91</v>
      </c>
      <c r="H2" s="381">
        <v>16592.02</v>
      </c>
      <c r="I2" s="379">
        <v>15972.47</v>
      </c>
      <c r="J2" s="380">
        <v>18425.72</v>
      </c>
      <c r="K2" s="91">
        <v>16827.45</v>
      </c>
      <c r="L2" s="381"/>
      <c r="M2" s="438"/>
      <c r="N2" s="379"/>
      <c r="O2" s="219">
        <f t="shared" ref="O2:O38" si="0">SUM(C2:N2)</f>
        <v>169039.2</v>
      </c>
      <c r="Q2" s="81"/>
    </row>
    <row r="3" spans="1:17" x14ac:dyDescent="0.3">
      <c r="A3" s="4" t="s">
        <v>1</v>
      </c>
      <c r="B3" s="82" t="s">
        <v>2</v>
      </c>
      <c r="C3" s="380">
        <v>1876073.08</v>
      </c>
      <c r="D3" s="382">
        <v>3785221.59</v>
      </c>
      <c r="E3" s="379">
        <f>1748267.68+2553</f>
        <v>1750820.68</v>
      </c>
      <c r="F3" s="382">
        <v>2979108.46</v>
      </c>
      <c r="G3" s="380">
        <v>2317041.65</v>
      </c>
      <c r="H3" s="381">
        <v>2390274</v>
      </c>
      <c r="I3" s="379">
        <v>2941747.46</v>
      </c>
      <c r="J3" s="380">
        <v>2602800.11</v>
      </c>
      <c r="K3" s="381">
        <v>2296728.84</v>
      </c>
      <c r="L3" s="381"/>
      <c r="M3" s="439"/>
      <c r="N3" s="379"/>
      <c r="O3" s="219">
        <f t="shared" si="0"/>
        <v>22939815.869999997</v>
      </c>
      <c r="Q3" s="81"/>
    </row>
    <row r="4" spans="1:17" x14ac:dyDescent="0.3">
      <c r="A4" s="72" t="s">
        <v>3</v>
      </c>
      <c r="B4" s="1" t="s">
        <v>4</v>
      </c>
      <c r="C4" s="380">
        <v>0</v>
      </c>
      <c r="D4" s="380">
        <v>0</v>
      </c>
      <c r="E4" s="379">
        <v>11047.97</v>
      </c>
      <c r="F4" s="382">
        <v>-1926.09</v>
      </c>
      <c r="G4" s="380">
        <v>-9999.99</v>
      </c>
      <c r="H4" s="380">
        <v>21850.02</v>
      </c>
      <c r="I4" s="379">
        <v>3331.94</v>
      </c>
      <c r="J4" s="380">
        <v>14806.75</v>
      </c>
      <c r="K4" s="381">
        <v>8572.94</v>
      </c>
      <c r="L4" s="381"/>
      <c r="M4" s="439"/>
      <c r="N4" s="379"/>
      <c r="O4" s="219">
        <f t="shared" si="0"/>
        <v>47683.54</v>
      </c>
      <c r="Q4" s="81"/>
    </row>
    <row r="5" spans="1:17" x14ac:dyDescent="0.3">
      <c r="A5" s="72" t="s">
        <v>5</v>
      </c>
      <c r="B5" s="1" t="s">
        <v>6</v>
      </c>
      <c r="C5" s="380">
        <v>3493.47</v>
      </c>
      <c r="D5" s="380">
        <v>24767.75</v>
      </c>
      <c r="E5" s="379">
        <v>0</v>
      </c>
      <c r="F5" s="382">
        <v>4532.8900000000003</v>
      </c>
      <c r="G5" s="380">
        <v>1199.8599999999999</v>
      </c>
      <c r="H5" s="380">
        <v>17518.86</v>
      </c>
      <c r="I5" s="379">
        <v>10544.25</v>
      </c>
      <c r="J5" s="380">
        <v>4617.9399999999996</v>
      </c>
      <c r="K5" s="381">
        <v>-1054.47</v>
      </c>
      <c r="L5" s="381"/>
      <c r="M5" s="439"/>
      <c r="N5" s="379"/>
      <c r="O5" s="219">
        <f t="shared" si="0"/>
        <v>65620.55</v>
      </c>
      <c r="Q5" s="81"/>
    </row>
    <row r="6" spans="1:17" x14ac:dyDescent="0.3">
      <c r="A6" s="72" t="s">
        <v>7</v>
      </c>
      <c r="B6" s="1" t="s">
        <v>8</v>
      </c>
      <c r="C6" s="380">
        <v>129615.5</v>
      </c>
      <c r="D6" s="380">
        <v>141115.26</v>
      </c>
      <c r="E6" s="379">
        <v>126434.76</v>
      </c>
      <c r="F6" s="382">
        <v>128900.29</v>
      </c>
      <c r="G6" s="380">
        <v>99993.59</v>
      </c>
      <c r="H6" s="381">
        <v>127018.6</v>
      </c>
      <c r="I6" s="379">
        <v>108795.99</v>
      </c>
      <c r="J6" s="380">
        <v>184948.68</v>
      </c>
      <c r="K6" s="381">
        <v>107232.35</v>
      </c>
      <c r="L6" s="381"/>
      <c r="M6" s="439"/>
      <c r="N6" s="379"/>
      <c r="O6" s="219">
        <f t="shared" si="0"/>
        <v>1154055.02</v>
      </c>
      <c r="Q6" s="81"/>
    </row>
    <row r="7" spans="1:17" x14ac:dyDescent="0.3">
      <c r="A7" s="72" t="s">
        <v>9</v>
      </c>
      <c r="B7" s="1" t="s">
        <v>10</v>
      </c>
      <c r="C7" s="391">
        <v>0</v>
      </c>
      <c r="D7" s="380">
        <v>0</v>
      </c>
      <c r="E7" s="379">
        <v>0</v>
      </c>
      <c r="F7" s="382">
        <v>0</v>
      </c>
      <c r="G7" s="382">
        <v>0</v>
      </c>
      <c r="H7" s="71">
        <v>0</v>
      </c>
      <c r="I7" s="379">
        <v>0</v>
      </c>
      <c r="J7" s="380">
        <v>0</v>
      </c>
      <c r="K7" s="381">
        <v>0</v>
      </c>
      <c r="L7" s="381"/>
      <c r="M7" s="439"/>
      <c r="N7" s="379"/>
      <c r="O7" s="219">
        <f t="shared" si="0"/>
        <v>0</v>
      </c>
      <c r="Q7" s="81"/>
    </row>
    <row r="8" spans="1:17" x14ac:dyDescent="0.3">
      <c r="A8" s="72" t="s">
        <v>778</v>
      </c>
      <c r="B8" s="1" t="s">
        <v>777</v>
      </c>
      <c r="C8" s="391">
        <v>0</v>
      </c>
      <c r="D8" s="380">
        <v>0</v>
      </c>
      <c r="E8" s="379">
        <v>0</v>
      </c>
      <c r="F8" s="382">
        <v>0</v>
      </c>
      <c r="G8" s="382">
        <v>0</v>
      </c>
      <c r="H8" s="71">
        <v>0</v>
      </c>
      <c r="I8" s="379">
        <v>0</v>
      </c>
      <c r="J8" s="380">
        <v>0</v>
      </c>
      <c r="K8" s="381">
        <v>0</v>
      </c>
      <c r="L8" s="381"/>
      <c r="M8" s="439"/>
      <c r="N8" s="379"/>
      <c r="O8" s="219">
        <f t="shared" si="0"/>
        <v>0</v>
      </c>
      <c r="Q8" s="81"/>
    </row>
    <row r="9" spans="1:17" x14ac:dyDescent="0.3">
      <c r="A9" s="72" t="s">
        <v>11</v>
      </c>
      <c r="B9" s="1" t="s">
        <v>12</v>
      </c>
      <c r="C9" s="391">
        <v>0</v>
      </c>
      <c r="D9" s="380">
        <v>0</v>
      </c>
      <c r="E9" s="379">
        <v>0</v>
      </c>
      <c r="F9" s="382">
        <v>0</v>
      </c>
      <c r="G9" s="382">
        <v>0</v>
      </c>
      <c r="H9" s="71">
        <v>0</v>
      </c>
      <c r="I9" s="379">
        <v>0</v>
      </c>
      <c r="J9" s="380">
        <v>0</v>
      </c>
      <c r="K9" s="381">
        <v>0</v>
      </c>
      <c r="L9" s="381"/>
      <c r="M9" s="439"/>
      <c r="N9" s="379"/>
      <c r="O9" s="219">
        <f t="shared" si="0"/>
        <v>0</v>
      </c>
      <c r="Q9" s="81"/>
    </row>
    <row r="10" spans="1:17" x14ac:dyDescent="0.3">
      <c r="A10" s="72" t="s">
        <v>13</v>
      </c>
      <c r="B10" s="1" t="s">
        <v>14</v>
      </c>
      <c r="C10" s="391">
        <v>0</v>
      </c>
      <c r="D10" s="380">
        <v>0</v>
      </c>
      <c r="E10" s="379">
        <v>0</v>
      </c>
      <c r="F10" s="382">
        <v>0</v>
      </c>
      <c r="G10" s="382">
        <v>0</v>
      </c>
      <c r="H10" s="71">
        <v>0</v>
      </c>
      <c r="I10" s="379">
        <v>0</v>
      </c>
      <c r="J10" s="380">
        <v>0</v>
      </c>
      <c r="K10" s="381">
        <v>0</v>
      </c>
      <c r="L10" s="381"/>
      <c r="M10" s="439"/>
      <c r="N10" s="379"/>
      <c r="O10" s="219">
        <f t="shared" si="0"/>
        <v>0</v>
      </c>
      <c r="Q10" s="81"/>
    </row>
    <row r="11" spans="1:17" x14ac:dyDescent="0.3">
      <c r="A11" s="72" t="s">
        <v>335</v>
      </c>
      <c r="B11" s="1" t="s">
        <v>334</v>
      </c>
      <c r="C11" s="380">
        <v>15498.69</v>
      </c>
      <c r="D11" s="380">
        <v>10477.530000000001</v>
      </c>
      <c r="E11" s="379">
        <v>9109.7900000000009</v>
      </c>
      <c r="F11" s="382">
        <v>15468.17</v>
      </c>
      <c r="G11" s="380">
        <v>10112.879999999999</v>
      </c>
      <c r="H11" s="381">
        <v>3060.26</v>
      </c>
      <c r="I11" s="379">
        <v>22519.63</v>
      </c>
      <c r="J11" s="380">
        <v>6366.76</v>
      </c>
      <c r="K11" s="381">
        <v>10942.15</v>
      </c>
      <c r="L11" s="381"/>
      <c r="M11" s="439"/>
      <c r="N11" s="379"/>
      <c r="O11" s="219">
        <f t="shared" si="0"/>
        <v>103555.85999999999</v>
      </c>
      <c r="Q11" s="81"/>
    </row>
    <row r="12" spans="1:17" x14ac:dyDescent="0.3">
      <c r="A12" s="72" t="s">
        <v>324</v>
      </c>
      <c r="B12" s="1" t="s">
        <v>325</v>
      </c>
      <c r="C12" s="380">
        <v>0</v>
      </c>
      <c r="D12" s="380">
        <v>0</v>
      </c>
      <c r="E12" s="379">
        <v>0</v>
      </c>
      <c r="F12" s="382">
        <v>0</v>
      </c>
      <c r="G12" s="382">
        <v>0</v>
      </c>
      <c r="H12" s="379">
        <v>0</v>
      </c>
      <c r="I12" s="379">
        <v>0</v>
      </c>
      <c r="J12" s="380">
        <v>0</v>
      </c>
      <c r="K12" s="381">
        <v>95.21</v>
      </c>
      <c r="L12" s="381"/>
      <c r="M12" s="439"/>
      <c r="N12" s="379"/>
      <c r="O12" s="219">
        <f t="shared" si="0"/>
        <v>95.21</v>
      </c>
      <c r="Q12" s="81"/>
    </row>
    <row r="13" spans="1:17" x14ac:dyDescent="0.3">
      <c r="A13" s="72" t="s">
        <v>789</v>
      </c>
      <c r="B13" s="1" t="s">
        <v>788</v>
      </c>
      <c r="C13" s="380">
        <v>0</v>
      </c>
      <c r="D13" s="380">
        <v>0</v>
      </c>
      <c r="E13" s="380">
        <v>0</v>
      </c>
      <c r="F13" s="380">
        <v>0</v>
      </c>
      <c r="G13" s="380">
        <v>0</v>
      </c>
      <c r="H13" s="380">
        <v>0</v>
      </c>
      <c r="I13" s="380">
        <v>0</v>
      </c>
      <c r="J13" s="380">
        <v>0</v>
      </c>
      <c r="K13" s="380">
        <v>0</v>
      </c>
      <c r="L13" s="380"/>
      <c r="M13" s="380"/>
      <c r="N13" s="380"/>
      <c r="O13" s="219">
        <f t="shared" si="0"/>
        <v>0</v>
      </c>
      <c r="Q13" s="81"/>
    </row>
    <row r="14" spans="1:17" x14ac:dyDescent="0.3">
      <c r="A14" s="72" t="s">
        <v>15</v>
      </c>
      <c r="B14" s="1" t="s">
        <v>16</v>
      </c>
      <c r="C14" s="380">
        <v>531232.23</v>
      </c>
      <c r="D14" s="380">
        <v>973114.3</v>
      </c>
      <c r="E14" s="379">
        <v>568629.75</v>
      </c>
      <c r="F14" s="382">
        <v>543402.87</v>
      </c>
      <c r="G14" s="380">
        <v>420359.39</v>
      </c>
      <c r="H14" s="381">
        <v>378588.13</v>
      </c>
      <c r="I14" s="379">
        <v>522522.53</v>
      </c>
      <c r="J14" s="380">
        <v>561317.81999999995</v>
      </c>
      <c r="K14" s="381">
        <v>328956.52</v>
      </c>
      <c r="L14" s="381"/>
      <c r="M14" s="439"/>
      <c r="N14" s="379"/>
      <c r="O14" s="219">
        <f t="shared" si="0"/>
        <v>4828123.540000001</v>
      </c>
      <c r="Q14" s="81"/>
    </row>
    <row r="15" spans="1:17" x14ac:dyDescent="0.3">
      <c r="A15" s="72" t="s">
        <v>17</v>
      </c>
      <c r="B15" s="1" t="s">
        <v>18</v>
      </c>
      <c r="C15" s="380">
        <v>250147.87</v>
      </c>
      <c r="D15" s="380">
        <v>393107.93</v>
      </c>
      <c r="E15" s="379">
        <v>257230.14</v>
      </c>
      <c r="F15" s="382">
        <v>367826.4</v>
      </c>
      <c r="G15" s="380">
        <v>276423.40000000002</v>
      </c>
      <c r="H15" s="381">
        <v>263174.69</v>
      </c>
      <c r="I15" s="379">
        <v>362077.58</v>
      </c>
      <c r="J15" s="380">
        <v>277166.74</v>
      </c>
      <c r="K15" s="381">
        <v>397106.76</v>
      </c>
      <c r="L15" s="381"/>
      <c r="M15" s="439"/>
      <c r="N15" s="379"/>
      <c r="O15" s="219">
        <f t="shared" si="0"/>
        <v>2844261.51</v>
      </c>
      <c r="Q15" s="81"/>
    </row>
    <row r="16" spans="1:17" x14ac:dyDescent="0.3">
      <c r="A16" s="72" t="s">
        <v>19</v>
      </c>
      <c r="B16" s="1" t="s">
        <v>20</v>
      </c>
      <c r="C16" s="380">
        <v>10132.19</v>
      </c>
      <c r="D16" s="380">
        <v>10217.44</v>
      </c>
      <c r="E16" s="379">
        <v>835.24</v>
      </c>
      <c r="F16" s="382">
        <v>7574.17</v>
      </c>
      <c r="G16" s="380">
        <v>4343.08</v>
      </c>
      <c r="H16" s="381">
        <v>5489.36</v>
      </c>
      <c r="I16" s="379">
        <v>4577.93</v>
      </c>
      <c r="J16" s="380">
        <v>4833.6000000000004</v>
      </c>
      <c r="K16" s="381">
        <v>395.85</v>
      </c>
      <c r="L16" s="381"/>
      <c r="M16" s="439"/>
      <c r="N16" s="379"/>
      <c r="O16" s="219">
        <f t="shared" si="0"/>
        <v>48398.86</v>
      </c>
      <c r="Q16" s="81"/>
    </row>
    <row r="17" spans="1:17" x14ac:dyDescent="0.3">
      <c r="A17" s="72" t="s">
        <v>779</v>
      </c>
      <c r="B17" s="1" t="s">
        <v>780</v>
      </c>
      <c r="C17" s="380">
        <v>1815109.79</v>
      </c>
      <c r="D17" s="380">
        <v>2120592.06</v>
      </c>
      <c r="E17" s="379">
        <v>1665211.93</v>
      </c>
      <c r="F17" s="382">
        <v>2271471.39</v>
      </c>
      <c r="G17" s="380">
        <v>1583465.58</v>
      </c>
      <c r="H17" s="381">
        <v>1773188.84</v>
      </c>
      <c r="I17" s="379">
        <v>1880855.71</v>
      </c>
      <c r="J17" s="380">
        <v>1617492.86</v>
      </c>
      <c r="K17" s="381">
        <v>1996045.51</v>
      </c>
      <c r="L17" s="381"/>
      <c r="M17" s="439"/>
      <c r="N17" s="379"/>
      <c r="O17" s="219">
        <f t="shared" si="0"/>
        <v>16723433.67</v>
      </c>
      <c r="Q17" s="81"/>
    </row>
    <row r="18" spans="1:17" x14ac:dyDescent="0.3">
      <c r="A18" s="72" t="s">
        <v>21</v>
      </c>
      <c r="B18" s="1" t="s">
        <v>22</v>
      </c>
      <c r="C18" s="380">
        <v>48870</v>
      </c>
      <c r="D18" s="380">
        <v>96870</v>
      </c>
      <c r="E18" s="379">
        <v>52980</v>
      </c>
      <c r="F18" s="382">
        <v>67970</v>
      </c>
      <c r="G18" s="380">
        <v>72070</v>
      </c>
      <c r="H18" s="381">
        <v>60760</v>
      </c>
      <c r="I18" s="379">
        <v>62810</v>
      </c>
      <c r="J18" s="380">
        <v>54720</v>
      </c>
      <c r="K18" s="381">
        <v>62980</v>
      </c>
      <c r="L18" s="381"/>
      <c r="M18" s="439"/>
      <c r="N18" s="379"/>
      <c r="O18" s="219">
        <f t="shared" si="0"/>
        <v>580030</v>
      </c>
      <c r="Q18" s="81"/>
    </row>
    <row r="19" spans="1:17" x14ac:dyDescent="0.3">
      <c r="A19" s="72" t="s">
        <v>23</v>
      </c>
      <c r="B19" s="1" t="s">
        <v>24</v>
      </c>
      <c r="C19" s="380">
        <v>0</v>
      </c>
      <c r="D19" s="380">
        <v>0</v>
      </c>
      <c r="E19" s="379">
        <v>0</v>
      </c>
      <c r="F19" s="384">
        <v>0</v>
      </c>
      <c r="G19" s="384">
        <v>0</v>
      </c>
      <c r="H19" s="71">
        <v>0</v>
      </c>
      <c r="I19" s="379">
        <v>0</v>
      </c>
      <c r="J19" s="380">
        <v>0</v>
      </c>
      <c r="K19" s="381">
        <v>0</v>
      </c>
      <c r="L19" s="381"/>
      <c r="M19" s="438"/>
      <c r="N19" s="379"/>
      <c r="O19" s="219">
        <f t="shared" si="0"/>
        <v>0</v>
      </c>
      <c r="Q19" s="81"/>
    </row>
    <row r="20" spans="1:17" x14ac:dyDescent="0.3">
      <c r="A20" s="72" t="s">
        <v>25</v>
      </c>
      <c r="B20" s="1" t="s">
        <v>26</v>
      </c>
      <c r="C20" s="380">
        <v>0</v>
      </c>
      <c r="D20" s="380">
        <v>0</v>
      </c>
      <c r="E20" s="71">
        <v>0</v>
      </c>
      <c r="F20" s="384">
        <v>0</v>
      </c>
      <c r="G20" s="384">
        <v>0</v>
      </c>
      <c r="H20" s="71">
        <v>0</v>
      </c>
      <c r="I20" s="380">
        <v>0</v>
      </c>
      <c r="J20" s="380">
        <v>0</v>
      </c>
      <c r="K20" s="381">
        <v>0</v>
      </c>
      <c r="L20" s="381"/>
      <c r="M20" s="438"/>
      <c r="N20" s="380"/>
      <c r="O20" s="219">
        <f t="shared" si="0"/>
        <v>0</v>
      </c>
      <c r="Q20" s="81"/>
    </row>
    <row r="21" spans="1:17" x14ac:dyDescent="0.3">
      <c r="A21" s="72" t="s">
        <v>326</v>
      </c>
      <c r="B21" s="1" t="s">
        <v>327</v>
      </c>
      <c r="C21" s="380">
        <v>0</v>
      </c>
      <c r="D21" s="380">
        <v>0</v>
      </c>
      <c r="E21" s="71">
        <v>0</v>
      </c>
      <c r="F21" s="384">
        <v>0</v>
      </c>
      <c r="G21" s="384">
        <v>0</v>
      </c>
      <c r="H21" s="71">
        <v>1215</v>
      </c>
      <c r="I21" s="380">
        <v>0</v>
      </c>
      <c r="J21" s="380">
        <v>0</v>
      </c>
      <c r="K21" s="381">
        <v>0</v>
      </c>
      <c r="L21" s="381"/>
      <c r="M21" s="438"/>
      <c r="N21" s="380"/>
      <c r="O21" s="219">
        <f t="shared" si="0"/>
        <v>1215</v>
      </c>
      <c r="Q21" s="81"/>
    </row>
    <row r="22" spans="1:17" x14ac:dyDescent="0.3">
      <c r="A22" s="72" t="s">
        <v>803</v>
      </c>
      <c r="B22" s="1" t="s">
        <v>801</v>
      </c>
      <c r="C22" s="380">
        <v>0</v>
      </c>
      <c r="D22" s="380">
        <v>0</v>
      </c>
      <c r="E22" s="71">
        <v>0</v>
      </c>
      <c r="F22" s="384">
        <v>0</v>
      </c>
      <c r="G22" s="384">
        <v>0</v>
      </c>
      <c r="H22" s="71">
        <v>0</v>
      </c>
      <c r="I22" s="380">
        <v>0</v>
      </c>
      <c r="J22" s="380">
        <v>0</v>
      </c>
      <c r="K22" s="381">
        <v>425.93</v>
      </c>
      <c r="L22" s="381"/>
      <c r="M22" s="438"/>
      <c r="N22" s="380"/>
      <c r="O22" s="219">
        <f t="shared" ref="O22" si="1">SUM(C22:N22)</f>
        <v>425.93</v>
      </c>
      <c r="Q22" s="81"/>
    </row>
    <row r="23" spans="1:17" x14ac:dyDescent="0.3">
      <c r="A23" s="72" t="s">
        <v>27</v>
      </c>
      <c r="B23" s="1" t="s">
        <v>28</v>
      </c>
      <c r="C23" s="380">
        <v>0</v>
      </c>
      <c r="D23" s="380">
        <v>0</v>
      </c>
      <c r="E23" s="71">
        <v>0</v>
      </c>
      <c r="F23" s="384">
        <v>0</v>
      </c>
      <c r="G23" s="384">
        <v>0</v>
      </c>
      <c r="H23" s="71">
        <v>0</v>
      </c>
      <c r="I23" s="380">
        <v>0</v>
      </c>
      <c r="J23" s="380">
        <v>0</v>
      </c>
      <c r="K23" s="381">
        <v>0</v>
      </c>
      <c r="L23" s="381"/>
      <c r="M23" s="438"/>
      <c r="N23" s="380"/>
      <c r="O23" s="219">
        <f t="shared" si="0"/>
        <v>0</v>
      </c>
      <c r="Q23" s="81"/>
    </row>
    <row r="24" spans="1:17" x14ac:dyDescent="0.3">
      <c r="A24" s="72" t="s">
        <v>29</v>
      </c>
      <c r="B24" s="1" t="s">
        <v>30</v>
      </c>
      <c r="C24" s="380">
        <v>0</v>
      </c>
      <c r="D24" s="380">
        <v>0</v>
      </c>
      <c r="E24" s="71">
        <v>0</v>
      </c>
      <c r="F24" s="384">
        <v>0</v>
      </c>
      <c r="G24" s="384">
        <v>0</v>
      </c>
      <c r="H24" s="71">
        <v>0</v>
      </c>
      <c r="I24" s="380">
        <v>0</v>
      </c>
      <c r="J24" s="380">
        <v>0</v>
      </c>
      <c r="K24" s="381">
        <v>0</v>
      </c>
      <c r="L24" s="381"/>
      <c r="M24" s="438"/>
      <c r="N24" s="380"/>
      <c r="O24" s="219">
        <f t="shared" si="0"/>
        <v>0</v>
      </c>
      <c r="Q24" s="81"/>
    </row>
    <row r="25" spans="1:17" x14ac:dyDescent="0.3">
      <c r="A25" s="72" t="s">
        <v>31</v>
      </c>
      <c r="B25" s="1" t="s">
        <v>32</v>
      </c>
      <c r="C25" s="380">
        <v>4041.6</v>
      </c>
      <c r="D25" s="380">
        <v>2386.9699999999998</v>
      </c>
      <c r="E25" s="379">
        <v>1713.37</v>
      </c>
      <c r="F25" s="382">
        <v>5447.54</v>
      </c>
      <c r="G25" s="380">
        <v>3426.74</v>
      </c>
      <c r="H25" s="381">
        <v>6487.31</v>
      </c>
      <c r="I25" s="380">
        <v>4100.34</v>
      </c>
      <c r="J25" s="380">
        <v>6487.31</v>
      </c>
      <c r="K25" s="381">
        <v>1713.37</v>
      </c>
      <c r="L25" s="381"/>
      <c r="M25" s="439"/>
      <c r="N25" s="380"/>
      <c r="O25" s="219">
        <f t="shared" si="0"/>
        <v>35804.550000000003</v>
      </c>
      <c r="Q25" s="81"/>
    </row>
    <row r="26" spans="1:17" x14ac:dyDescent="0.3">
      <c r="A26" s="72" t="s">
        <v>33</v>
      </c>
      <c r="B26" s="1" t="s">
        <v>34</v>
      </c>
      <c r="C26" s="380">
        <v>121.21</v>
      </c>
      <c r="D26" s="380">
        <v>0</v>
      </c>
      <c r="E26" s="379">
        <v>16.77</v>
      </c>
      <c r="F26" s="382">
        <v>335.34</v>
      </c>
      <c r="G26" s="380">
        <v>538.53</v>
      </c>
      <c r="H26" s="381">
        <v>331.4</v>
      </c>
      <c r="I26" s="380">
        <v>390</v>
      </c>
      <c r="J26" s="380">
        <v>242.51</v>
      </c>
      <c r="K26" s="381">
        <v>343.13</v>
      </c>
      <c r="L26" s="381"/>
      <c r="M26" s="439"/>
      <c r="N26" s="380"/>
      <c r="O26" s="219">
        <f t="shared" si="0"/>
        <v>2318.89</v>
      </c>
      <c r="Q26" s="81"/>
    </row>
    <row r="27" spans="1:17" x14ac:dyDescent="0.3">
      <c r="A27" s="72" t="s">
        <v>35</v>
      </c>
      <c r="B27" s="1" t="s">
        <v>36</v>
      </c>
      <c r="C27" s="380">
        <v>0</v>
      </c>
      <c r="D27" s="380">
        <v>0</v>
      </c>
      <c r="E27" s="379">
        <v>0</v>
      </c>
      <c r="F27" s="382">
        <v>0</v>
      </c>
      <c r="G27" s="382">
        <v>0</v>
      </c>
      <c r="H27" s="381">
        <v>0</v>
      </c>
      <c r="I27" s="91">
        <v>0</v>
      </c>
      <c r="J27" s="380">
        <v>0</v>
      </c>
      <c r="K27" s="381">
        <v>0</v>
      </c>
      <c r="L27" s="381"/>
      <c r="M27" s="439"/>
      <c r="N27" s="380"/>
      <c r="O27" s="219">
        <f t="shared" si="0"/>
        <v>0</v>
      </c>
      <c r="Q27" s="81"/>
    </row>
    <row r="28" spans="1:17" x14ac:dyDescent="0.3">
      <c r="A28" s="72" t="s">
        <v>37</v>
      </c>
      <c r="B28" s="1" t="s">
        <v>38</v>
      </c>
      <c r="C28" s="380">
        <v>0</v>
      </c>
      <c r="D28" s="380">
        <v>0</v>
      </c>
      <c r="E28" s="379">
        <v>0</v>
      </c>
      <c r="F28" s="382">
        <v>0</v>
      </c>
      <c r="G28" s="382">
        <v>0</v>
      </c>
      <c r="H28" s="381">
        <v>0</v>
      </c>
      <c r="I28" s="91">
        <v>0</v>
      </c>
      <c r="J28" s="380">
        <v>0</v>
      </c>
      <c r="K28" s="381">
        <v>0</v>
      </c>
      <c r="L28" s="381"/>
      <c r="M28" s="439"/>
      <c r="N28" s="380"/>
      <c r="O28" s="219">
        <f t="shared" si="0"/>
        <v>0</v>
      </c>
      <c r="Q28" s="81"/>
    </row>
    <row r="29" spans="1:17" x14ac:dyDescent="0.3">
      <c r="A29" s="72" t="s">
        <v>771</v>
      </c>
      <c r="B29" s="1" t="s">
        <v>40</v>
      </c>
      <c r="C29" s="380">
        <v>97908.2</v>
      </c>
      <c r="D29" s="380">
        <v>112008.27</v>
      </c>
      <c r="E29" s="379">
        <v>112008.27</v>
      </c>
      <c r="F29" s="382">
        <v>108923.1</v>
      </c>
      <c r="G29" s="380">
        <v>178276.62</v>
      </c>
      <c r="H29" s="381">
        <v>171840.6</v>
      </c>
      <c r="I29" s="380">
        <v>133808.4</v>
      </c>
      <c r="J29" s="380">
        <v>97789.99</v>
      </c>
      <c r="K29" s="381">
        <v>80120.039999999994</v>
      </c>
      <c r="L29" s="381"/>
      <c r="M29" s="439"/>
      <c r="N29" s="380"/>
      <c r="O29" s="219">
        <f t="shared" si="0"/>
        <v>1092683.49</v>
      </c>
      <c r="Q29" s="81"/>
    </row>
    <row r="30" spans="1:17" x14ac:dyDescent="0.3">
      <c r="A30" s="72" t="s">
        <v>41</v>
      </c>
      <c r="B30" s="1" t="s">
        <v>42</v>
      </c>
      <c r="C30" s="380">
        <v>6421685.9800000004</v>
      </c>
      <c r="D30" s="380">
        <v>-2663060.85</v>
      </c>
      <c r="E30" s="379">
        <v>7042123.3799999999</v>
      </c>
      <c r="F30" s="382">
        <v>7638929.75</v>
      </c>
      <c r="G30" s="380">
        <v>4930246.05</v>
      </c>
      <c r="H30" s="381">
        <v>4438025.6500000004</v>
      </c>
      <c r="I30" s="380">
        <v>7924235.0099999998</v>
      </c>
      <c r="J30" s="380">
        <v>3762033.49</v>
      </c>
      <c r="K30" s="381">
        <v>6117180.2400000002</v>
      </c>
      <c r="L30" s="381"/>
      <c r="M30" s="439"/>
      <c r="N30" s="380"/>
      <c r="O30" s="219">
        <f t="shared" si="0"/>
        <v>45611398.700000003</v>
      </c>
      <c r="Q30" s="81"/>
    </row>
    <row r="31" spans="1:17" x14ac:dyDescent="0.3">
      <c r="A31" s="72" t="s">
        <v>43</v>
      </c>
      <c r="B31" s="1" t="s">
        <v>44</v>
      </c>
      <c r="C31" s="380">
        <v>0</v>
      </c>
      <c r="D31" s="380">
        <v>0</v>
      </c>
      <c r="E31" s="379">
        <v>0</v>
      </c>
      <c r="F31" s="384">
        <v>0</v>
      </c>
      <c r="G31" s="384">
        <v>0</v>
      </c>
      <c r="H31" s="380">
        <v>0</v>
      </c>
      <c r="I31" s="380">
        <v>0</v>
      </c>
      <c r="J31" s="380">
        <v>0</v>
      </c>
      <c r="K31" s="381">
        <v>0</v>
      </c>
      <c r="L31" s="381"/>
      <c r="M31" s="438"/>
      <c r="N31" s="380"/>
      <c r="O31" s="219">
        <f t="shared" si="0"/>
        <v>0</v>
      </c>
      <c r="Q31" s="81"/>
    </row>
    <row r="32" spans="1:17" x14ac:dyDescent="0.3">
      <c r="A32" s="72" t="s">
        <v>45</v>
      </c>
      <c r="B32" s="1" t="s">
        <v>46</v>
      </c>
      <c r="C32" s="380">
        <v>308.01</v>
      </c>
      <c r="D32" s="380">
        <v>80.34</v>
      </c>
      <c r="E32" s="379">
        <v>5933.24</v>
      </c>
      <c r="F32" s="384">
        <v>870.34</v>
      </c>
      <c r="G32" s="381">
        <v>733.41</v>
      </c>
      <c r="H32" s="381">
        <v>0</v>
      </c>
      <c r="I32" s="380">
        <v>5579.29</v>
      </c>
      <c r="J32" s="380">
        <v>2922</v>
      </c>
      <c r="K32" s="381">
        <v>368.94</v>
      </c>
      <c r="L32" s="381"/>
      <c r="M32" s="439"/>
      <c r="N32" s="380"/>
      <c r="O32" s="219">
        <f t="shared" si="0"/>
        <v>16795.57</v>
      </c>
      <c r="Q32" s="81"/>
    </row>
    <row r="33" spans="1:17" x14ac:dyDescent="0.3">
      <c r="A33" s="72" t="s">
        <v>47</v>
      </c>
      <c r="B33" s="1" t="s">
        <v>48</v>
      </c>
      <c r="C33" s="380">
        <v>0</v>
      </c>
      <c r="D33" s="380">
        <v>0</v>
      </c>
      <c r="E33" s="379">
        <v>0</v>
      </c>
      <c r="F33" s="384">
        <v>0</v>
      </c>
      <c r="G33" s="384">
        <v>0</v>
      </c>
      <c r="H33" s="381">
        <v>0</v>
      </c>
      <c r="I33" s="380">
        <v>0</v>
      </c>
      <c r="J33" s="380">
        <v>0</v>
      </c>
      <c r="K33" s="381">
        <v>0</v>
      </c>
      <c r="L33" s="381"/>
      <c r="M33" s="439"/>
      <c r="N33" s="378"/>
      <c r="O33" s="219">
        <f t="shared" si="0"/>
        <v>0</v>
      </c>
      <c r="Q33" s="81"/>
    </row>
    <row r="34" spans="1:17" x14ac:dyDescent="0.3">
      <c r="A34" s="72" t="s">
        <v>768</v>
      </c>
      <c r="B34" s="1" t="s">
        <v>765</v>
      </c>
      <c r="C34" s="380">
        <v>8573.0400000000009</v>
      </c>
      <c r="D34" s="380">
        <v>3674.16</v>
      </c>
      <c r="E34" s="379">
        <v>0</v>
      </c>
      <c r="F34" s="384">
        <v>0</v>
      </c>
      <c r="G34" s="384">
        <v>0</v>
      </c>
      <c r="H34" s="381">
        <v>2449.44</v>
      </c>
      <c r="I34" s="380">
        <v>0</v>
      </c>
      <c r="J34" s="380">
        <v>0</v>
      </c>
      <c r="K34" s="381">
        <v>0</v>
      </c>
      <c r="L34" s="381"/>
      <c r="M34" s="439"/>
      <c r="N34" s="378"/>
      <c r="O34" s="219">
        <f t="shared" si="0"/>
        <v>14696.640000000001</v>
      </c>
      <c r="Q34" s="81"/>
    </row>
    <row r="35" spans="1:17" x14ac:dyDescent="0.3">
      <c r="A35" s="72" t="s">
        <v>49</v>
      </c>
      <c r="B35" s="1" t="s">
        <v>50</v>
      </c>
      <c r="C35" s="380">
        <v>595.35</v>
      </c>
      <c r="D35" s="380">
        <v>0</v>
      </c>
      <c r="E35" s="379">
        <v>0</v>
      </c>
      <c r="F35" s="384">
        <v>2280</v>
      </c>
      <c r="G35" s="384">
        <v>2420</v>
      </c>
      <c r="H35" s="381">
        <v>410</v>
      </c>
      <c r="I35" s="380">
        <v>1871.1</v>
      </c>
      <c r="J35" s="380">
        <v>2041.2</v>
      </c>
      <c r="K35" s="381">
        <v>510.3</v>
      </c>
      <c r="L35" s="381"/>
      <c r="M35" s="439"/>
      <c r="N35" s="380"/>
      <c r="O35" s="219">
        <f t="shared" si="0"/>
        <v>10127.950000000001</v>
      </c>
      <c r="Q35" s="81"/>
    </row>
    <row r="36" spans="1:17" x14ac:dyDescent="0.3">
      <c r="A36" s="72" t="s">
        <v>51</v>
      </c>
      <c r="B36" s="1" t="s">
        <v>52</v>
      </c>
      <c r="C36" s="380">
        <v>0</v>
      </c>
      <c r="D36" s="380">
        <v>0</v>
      </c>
      <c r="E36" s="379">
        <v>0</v>
      </c>
      <c r="F36" s="384">
        <v>0</v>
      </c>
      <c r="G36" s="384">
        <v>0</v>
      </c>
      <c r="H36" s="381">
        <v>0</v>
      </c>
      <c r="I36" s="380">
        <v>0</v>
      </c>
      <c r="J36" s="380">
        <v>0</v>
      </c>
      <c r="K36" s="381">
        <v>0</v>
      </c>
      <c r="L36" s="381"/>
      <c r="M36" s="439"/>
      <c r="N36" s="380"/>
      <c r="O36" s="219">
        <f t="shared" si="0"/>
        <v>0</v>
      </c>
      <c r="Q36" s="81"/>
    </row>
    <row r="37" spans="1:17" x14ac:dyDescent="0.3">
      <c r="A37" s="72" t="s">
        <v>53</v>
      </c>
      <c r="B37" s="1" t="s">
        <v>54</v>
      </c>
      <c r="C37" s="380">
        <v>2296.77</v>
      </c>
      <c r="D37" s="380">
        <v>2824.92</v>
      </c>
      <c r="E37" s="379">
        <v>1777.32</v>
      </c>
      <c r="F37" s="382">
        <v>2624.52</v>
      </c>
      <c r="G37" s="380">
        <v>1628.46</v>
      </c>
      <c r="H37" s="381">
        <v>2459.04</v>
      </c>
      <c r="I37" s="380">
        <v>1061.03</v>
      </c>
      <c r="J37" s="380">
        <v>1380.02</v>
      </c>
      <c r="K37" s="381">
        <v>529.63</v>
      </c>
      <c r="L37" s="381"/>
      <c r="M37" s="380"/>
      <c r="N37" s="380"/>
      <c r="O37" s="219">
        <f t="shared" si="0"/>
        <v>16581.710000000003</v>
      </c>
      <c r="Q37" s="81"/>
    </row>
    <row r="38" spans="1:17" x14ac:dyDescent="0.3">
      <c r="A38" s="72" t="s">
        <v>307</v>
      </c>
      <c r="B38" s="1" t="s">
        <v>55</v>
      </c>
      <c r="C38" s="380">
        <v>861.46</v>
      </c>
      <c r="D38" s="380">
        <v>369.77</v>
      </c>
      <c r="E38" s="379">
        <v>762.11</v>
      </c>
      <c r="F38" s="382">
        <v>849.09</v>
      </c>
      <c r="G38" s="380">
        <v>364.65</v>
      </c>
      <c r="H38" s="381">
        <v>488.46</v>
      </c>
      <c r="I38" s="380">
        <v>254.89</v>
      </c>
      <c r="J38" s="380">
        <v>69.739999999999995</v>
      </c>
      <c r="K38" s="381">
        <v>746.03</v>
      </c>
      <c r="L38" s="381"/>
      <c r="M38" s="380"/>
      <c r="N38" s="380"/>
      <c r="O38" s="219">
        <f t="shared" si="0"/>
        <v>4766.2</v>
      </c>
      <c r="Q38" s="81"/>
    </row>
    <row r="39" spans="1:17" x14ac:dyDescent="0.3">
      <c r="A39" s="72" t="s">
        <v>56</v>
      </c>
      <c r="B39" s="1" t="s">
        <v>57</v>
      </c>
      <c r="C39" s="380">
        <v>1852.92</v>
      </c>
      <c r="D39" s="380">
        <v>2012.1</v>
      </c>
      <c r="E39" s="379">
        <v>1391.73</v>
      </c>
      <c r="F39" s="382">
        <v>8400.42</v>
      </c>
      <c r="G39" s="380">
        <v>2922.59</v>
      </c>
      <c r="H39" s="381">
        <v>1963.98</v>
      </c>
      <c r="I39" s="380">
        <v>2539.4699999999998</v>
      </c>
      <c r="J39" s="380">
        <v>1460.31</v>
      </c>
      <c r="K39" s="381">
        <v>1147.73</v>
      </c>
      <c r="L39" s="381"/>
      <c r="M39" s="380"/>
      <c r="N39" s="380"/>
      <c r="O39" s="219">
        <f t="shared" ref="O39:O71" si="2">SUM(C39:N39)</f>
        <v>23691.250000000004</v>
      </c>
      <c r="Q39" s="81"/>
    </row>
    <row r="40" spans="1:17" x14ac:dyDescent="0.3">
      <c r="A40" s="72" t="s">
        <v>58</v>
      </c>
      <c r="B40" s="1" t="s">
        <v>59</v>
      </c>
      <c r="C40" s="380">
        <v>459.37</v>
      </c>
      <c r="D40" s="380">
        <v>243.26</v>
      </c>
      <c r="E40" s="379">
        <v>56.86</v>
      </c>
      <c r="F40" s="382">
        <v>156.75</v>
      </c>
      <c r="G40" s="380">
        <v>1822.16</v>
      </c>
      <c r="H40" s="381">
        <v>1593.85</v>
      </c>
      <c r="I40" s="380">
        <v>1734.56</v>
      </c>
      <c r="J40" s="380">
        <v>582.28</v>
      </c>
      <c r="K40" s="381">
        <v>849.95</v>
      </c>
      <c r="L40" s="381"/>
      <c r="M40" s="380"/>
      <c r="N40" s="380"/>
      <c r="O40" s="219">
        <f t="shared" si="2"/>
        <v>7499.0399999999991</v>
      </c>
      <c r="Q40" s="81"/>
    </row>
    <row r="41" spans="1:17" x14ac:dyDescent="0.3">
      <c r="A41" s="72" t="s">
        <v>60</v>
      </c>
      <c r="B41" s="1" t="s">
        <v>61</v>
      </c>
      <c r="C41" s="380">
        <v>0</v>
      </c>
      <c r="D41" s="380">
        <v>0</v>
      </c>
      <c r="E41" s="379">
        <v>0</v>
      </c>
      <c r="F41" s="382">
        <v>0</v>
      </c>
      <c r="G41" s="382">
        <v>0</v>
      </c>
      <c r="H41" s="381">
        <v>0</v>
      </c>
      <c r="I41" s="380">
        <v>0</v>
      </c>
      <c r="J41" s="380">
        <v>0</v>
      </c>
      <c r="K41" s="381">
        <v>0</v>
      </c>
      <c r="L41" s="381"/>
      <c r="M41" s="380"/>
      <c r="N41" s="380"/>
      <c r="O41" s="219">
        <f t="shared" si="2"/>
        <v>0</v>
      </c>
      <c r="Q41" s="81"/>
    </row>
    <row r="42" spans="1:17" x14ac:dyDescent="0.3">
      <c r="A42" s="72" t="s">
        <v>62</v>
      </c>
      <c r="B42" s="1" t="s">
        <v>63</v>
      </c>
      <c r="C42" s="380">
        <v>3578.92</v>
      </c>
      <c r="D42" s="380">
        <v>3348.73</v>
      </c>
      <c r="E42" s="379">
        <v>2308.6</v>
      </c>
      <c r="F42" s="382">
        <v>2346.6799999999998</v>
      </c>
      <c r="G42" s="380">
        <v>1759.46</v>
      </c>
      <c r="H42" s="381">
        <v>2788.11</v>
      </c>
      <c r="I42" s="380">
        <v>1586.22</v>
      </c>
      <c r="J42" s="380">
        <v>2274.62</v>
      </c>
      <c r="K42" s="381">
        <v>1905.18</v>
      </c>
      <c r="L42" s="381"/>
      <c r="M42" s="380"/>
      <c r="N42" s="380"/>
      <c r="O42" s="219">
        <f t="shared" si="2"/>
        <v>21896.52</v>
      </c>
      <c r="Q42" s="81"/>
    </row>
    <row r="43" spans="1:17" x14ac:dyDescent="0.3">
      <c r="A43" s="72" t="s">
        <v>64</v>
      </c>
      <c r="B43" s="1" t="s">
        <v>65</v>
      </c>
      <c r="C43" s="380">
        <v>18547.830000000002</v>
      </c>
      <c r="D43" s="380">
        <v>58199</v>
      </c>
      <c r="E43" s="379">
        <v>22758.17</v>
      </c>
      <c r="F43" s="382">
        <v>78604.800000000003</v>
      </c>
      <c r="G43" s="380">
        <v>21548.29</v>
      </c>
      <c r="H43" s="381">
        <v>26795.98</v>
      </c>
      <c r="I43" s="380">
        <v>24408.94</v>
      </c>
      <c r="J43" s="380">
        <v>27263.68</v>
      </c>
      <c r="K43" s="381">
        <v>31393.1</v>
      </c>
      <c r="L43" s="381"/>
      <c r="M43" s="380"/>
      <c r="N43" s="380"/>
      <c r="O43" s="219">
        <f t="shared" si="2"/>
        <v>309519.78999999998</v>
      </c>
      <c r="P43" s="455"/>
      <c r="Q43" s="81"/>
    </row>
    <row r="44" spans="1:17" x14ac:dyDescent="0.3">
      <c r="A44" s="72" t="s">
        <v>66</v>
      </c>
      <c r="B44" s="1" t="s">
        <v>67</v>
      </c>
      <c r="C44" s="380">
        <v>8687.49</v>
      </c>
      <c r="D44" s="380">
        <v>11594.89</v>
      </c>
      <c r="E44" s="379">
        <v>518.79999999999995</v>
      </c>
      <c r="F44" s="382">
        <v>4579.1099999999997</v>
      </c>
      <c r="G44" s="380">
        <v>20581.060000000001</v>
      </c>
      <c r="H44" s="381">
        <v>360.47</v>
      </c>
      <c r="I44" s="380">
        <v>7320.33</v>
      </c>
      <c r="J44" s="380">
        <v>12098.23</v>
      </c>
      <c r="K44" s="381">
        <v>14524.74</v>
      </c>
      <c r="L44" s="381"/>
      <c r="M44" s="380"/>
      <c r="N44" s="380"/>
      <c r="O44" s="219">
        <f t="shared" si="2"/>
        <v>80265.12000000001</v>
      </c>
      <c r="P44" s="81"/>
      <c r="Q44" s="81"/>
    </row>
    <row r="45" spans="1:17" x14ac:dyDescent="0.3">
      <c r="A45" s="72" t="s">
        <v>68</v>
      </c>
      <c r="B45" s="1" t="s">
        <v>69</v>
      </c>
      <c r="C45" s="380">
        <v>567.64</v>
      </c>
      <c r="D45" s="380">
        <v>814.06</v>
      </c>
      <c r="E45" s="379">
        <v>429.97</v>
      </c>
      <c r="F45" s="382">
        <v>254.96</v>
      </c>
      <c r="G45" s="380">
        <v>208.75</v>
      </c>
      <c r="H45" s="381">
        <v>486.61</v>
      </c>
      <c r="I45" s="380">
        <v>943.49</v>
      </c>
      <c r="J45" s="380">
        <v>1089.82</v>
      </c>
      <c r="K45" s="381">
        <v>621.91999999999996</v>
      </c>
      <c r="L45" s="381"/>
      <c r="M45" s="380"/>
      <c r="N45" s="380"/>
      <c r="O45" s="219">
        <f t="shared" si="2"/>
        <v>5417.2199999999993</v>
      </c>
      <c r="P45" s="455"/>
      <c r="Q45" s="81"/>
    </row>
    <row r="46" spans="1:17" x14ac:dyDescent="0.3">
      <c r="A46" s="2" t="s">
        <v>70</v>
      </c>
      <c r="B46" s="1" t="s">
        <v>71</v>
      </c>
      <c r="C46" s="380">
        <v>5317810.41</v>
      </c>
      <c r="D46" s="380">
        <v>6582712.5800000001</v>
      </c>
      <c r="E46" s="379">
        <v>5064839.71</v>
      </c>
      <c r="F46" s="382">
        <v>6507716.54</v>
      </c>
      <c r="G46" s="380">
        <v>5507424.75</v>
      </c>
      <c r="H46" s="381">
        <v>5081067.09</v>
      </c>
      <c r="I46" s="380">
        <v>5959701.6299999999</v>
      </c>
      <c r="J46" s="380">
        <v>5673858.6500000004</v>
      </c>
      <c r="K46" s="381">
        <v>5528027.8899999997</v>
      </c>
      <c r="L46" s="381"/>
      <c r="M46" s="380"/>
      <c r="N46" s="380"/>
      <c r="O46" s="219">
        <f t="shared" si="2"/>
        <v>51223159.25</v>
      </c>
      <c r="Q46" s="81"/>
    </row>
    <row r="47" spans="1:17" x14ac:dyDescent="0.3">
      <c r="A47" s="254" t="s">
        <v>72</v>
      </c>
      <c r="B47" s="255" t="s">
        <v>73</v>
      </c>
      <c r="C47" s="358">
        <v>0</v>
      </c>
      <c r="D47" s="358">
        <v>0</v>
      </c>
      <c r="E47" s="358">
        <v>0</v>
      </c>
      <c r="F47" s="419">
        <v>0</v>
      </c>
      <c r="G47" s="301">
        <v>0</v>
      </c>
      <c r="H47" s="358">
        <v>0</v>
      </c>
      <c r="I47" s="301">
        <v>0</v>
      </c>
      <c r="J47" s="430">
        <v>0</v>
      </c>
      <c r="K47" s="301">
        <v>0</v>
      </c>
      <c r="L47" s="358"/>
      <c r="M47" s="440"/>
      <c r="N47" s="569"/>
      <c r="O47" s="257">
        <f t="shared" si="2"/>
        <v>0</v>
      </c>
      <c r="Q47" s="81"/>
    </row>
    <row r="48" spans="1:17" x14ac:dyDescent="0.3">
      <c r="A48" s="72" t="s">
        <v>74</v>
      </c>
      <c r="B48" s="1" t="s">
        <v>75</v>
      </c>
      <c r="C48" s="391">
        <v>487.93</v>
      </c>
      <c r="D48" s="380">
        <v>6745.38</v>
      </c>
      <c r="E48" s="379">
        <v>1968.51</v>
      </c>
      <c r="F48" s="382">
        <v>8811.83</v>
      </c>
      <c r="G48" s="380">
        <v>1897.12</v>
      </c>
      <c r="H48" s="381">
        <v>165.43</v>
      </c>
      <c r="I48" s="380">
        <v>2950.62</v>
      </c>
      <c r="J48" s="380">
        <v>7760.36</v>
      </c>
      <c r="K48" s="381">
        <v>1777.58</v>
      </c>
      <c r="L48" s="381"/>
      <c r="M48" s="439"/>
      <c r="N48" s="380"/>
      <c r="O48" s="219">
        <f t="shared" si="2"/>
        <v>32564.760000000002</v>
      </c>
      <c r="P48" s="81"/>
      <c r="Q48" s="81"/>
    </row>
    <row r="49" spans="1:17" x14ac:dyDescent="0.3">
      <c r="A49" s="72" t="s">
        <v>76</v>
      </c>
      <c r="B49" s="1" t="s">
        <v>77</v>
      </c>
      <c r="C49" s="391">
        <v>7566805.4199999999</v>
      </c>
      <c r="D49" s="380">
        <v>9404137.6799999997</v>
      </c>
      <c r="E49" s="379">
        <v>7777956.6399999997</v>
      </c>
      <c r="F49" s="382">
        <v>9098186.1300000008</v>
      </c>
      <c r="G49" s="380">
        <v>7841074.9199999999</v>
      </c>
      <c r="H49" s="381">
        <v>7346522.2800000003</v>
      </c>
      <c r="I49" s="380">
        <v>9040910.1799999997</v>
      </c>
      <c r="J49" s="380">
        <v>7903546.8099999996</v>
      </c>
      <c r="K49" s="381">
        <v>8555481.6799999997</v>
      </c>
      <c r="L49" s="381"/>
      <c r="M49" s="439"/>
      <c r="N49" s="380"/>
      <c r="O49" s="219">
        <f t="shared" si="2"/>
        <v>74534621.74000001</v>
      </c>
      <c r="Q49" s="81"/>
    </row>
    <row r="50" spans="1:17" x14ac:dyDescent="0.3">
      <c r="A50" s="256" t="s">
        <v>78</v>
      </c>
      <c r="B50" s="255" t="s">
        <v>79</v>
      </c>
      <c r="C50" s="358">
        <v>0</v>
      </c>
      <c r="D50" s="358">
        <v>0</v>
      </c>
      <c r="E50" s="358">
        <v>0</v>
      </c>
      <c r="F50" s="419">
        <v>0</v>
      </c>
      <c r="G50" s="301">
        <v>0</v>
      </c>
      <c r="H50" s="358">
        <v>0</v>
      </c>
      <c r="I50" s="301">
        <v>0</v>
      </c>
      <c r="J50" s="430">
        <v>0</v>
      </c>
      <c r="K50" s="301">
        <v>0</v>
      </c>
      <c r="L50" s="358"/>
      <c r="M50" s="440"/>
      <c r="N50" s="569"/>
      <c r="O50" s="257">
        <f t="shared" si="2"/>
        <v>0</v>
      </c>
      <c r="Q50" s="81"/>
    </row>
    <row r="51" spans="1:17" x14ac:dyDescent="0.3">
      <c r="A51" s="72" t="s">
        <v>80</v>
      </c>
      <c r="B51" s="1" t="s">
        <v>81</v>
      </c>
      <c r="C51" s="380">
        <v>0</v>
      </c>
      <c r="D51" s="380">
        <v>0</v>
      </c>
      <c r="E51" s="379">
        <v>0</v>
      </c>
      <c r="F51" s="384">
        <v>0</v>
      </c>
      <c r="G51" s="384">
        <v>0</v>
      </c>
      <c r="H51" s="71">
        <v>0</v>
      </c>
      <c r="I51" s="91">
        <v>0</v>
      </c>
      <c r="J51" s="380">
        <v>0</v>
      </c>
      <c r="K51" s="381">
        <v>0</v>
      </c>
      <c r="L51" s="381"/>
      <c r="M51" s="380"/>
      <c r="N51" s="379"/>
      <c r="O51" s="219">
        <f t="shared" si="2"/>
        <v>0</v>
      </c>
      <c r="Q51" s="81"/>
    </row>
    <row r="52" spans="1:17" x14ac:dyDescent="0.3">
      <c r="A52" s="72" t="s">
        <v>82</v>
      </c>
      <c r="B52" s="1" t="s">
        <v>83</v>
      </c>
      <c r="C52" s="380">
        <v>0</v>
      </c>
      <c r="D52" s="380">
        <v>0</v>
      </c>
      <c r="E52" s="379">
        <v>0</v>
      </c>
      <c r="F52" s="384">
        <v>0</v>
      </c>
      <c r="G52" s="384">
        <v>0</v>
      </c>
      <c r="H52" s="71">
        <v>0</v>
      </c>
      <c r="I52" s="91">
        <v>0</v>
      </c>
      <c r="J52" s="380">
        <v>0</v>
      </c>
      <c r="K52" s="381">
        <v>0</v>
      </c>
      <c r="L52" s="381"/>
      <c r="M52" s="380"/>
      <c r="N52" s="379"/>
      <c r="O52" s="219">
        <f t="shared" si="2"/>
        <v>0</v>
      </c>
      <c r="Q52" s="81"/>
    </row>
    <row r="53" spans="1:17" x14ac:dyDescent="0.3">
      <c r="A53" s="72" t="s">
        <v>84</v>
      </c>
      <c r="B53" s="1" t="s">
        <v>85</v>
      </c>
      <c r="C53" s="380">
        <v>4937.87</v>
      </c>
      <c r="D53" s="380">
        <v>6129.53</v>
      </c>
      <c r="E53" s="379">
        <v>-574.74</v>
      </c>
      <c r="F53" s="382">
        <v>5808.19</v>
      </c>
      <c r="G53" s="380">
        <v>5518.22</v>
      </c>
      <c r="H53" s="381">
        <v>6491.56</v>
      </c>
      <c r="I53" s="380">
        <v>1965.77</v>
      </c>
      <c r="J53" s="380">
        <v>2415.33</v>
      </c>
      <c r="K53" s="381">
        <v>3992.4</v>
      </c>
      <c r="L53" s="381"/>
      <c r="M53" s="380"/>
      <c r="N53" s="379"/>
      <c r="O53" s="219">
        <f t="shared" si="2"/>
        <v>36684.130000000005</v>
      </c>
      <c r="P53" s="455"/>
      <c r="Q53" s="81"/>
    </row>
    <row r="54" spans="1:17" x14ac:dyDescent="0.3">
      <c r="A54" s="72" t="s">
        <v>86</v>
      </c>
      <c r="B54" s="1" t="s">
        <v>87</v>
      </c>
      <c r="C54" s="380">
        <v>20206.23</v>
      </c>
      <c r="D54" s="380">
        <v>19914.21</v>
      </c>
      <c r="E54" s="379">
        <v>18796.150000000001</v>
      </c>
      <c r="F54" s="382">
        <v>26344.75</v>
      </c>
      <c r="G54" s="380">
        <v>17802.53</v>
      </c>
      <c r="H54" s="381">
        <v>9377.3700000000008</v>
      </c>
      <c r="I54" s="380">
        <v>24160.82</v>
      </c>
      <c r="J54" s="380">
        <v>21801.87</v>
      </c>
      <c r="K54" s="381">
        <v>16117.95</v>
      </c>
      <c r="L54" s="381"/>
      <c r="M54" s="380"/>
      <c r="N54" s="379"/>
      <c r="O54" s="219">
        <f t="shared" si="2"/>
        <v>174521.88</v>
      </c>
      <c r="Q54" s="81"/>
    </row>
    <row r="55" spans="1:17" x14ac:dyDescent="0.3">
      <c r="A55" s="72" t="s">
        <v>88</v>
      </c>
      <c r="B55" s="1" t="s">
        <v>89</v>
      </c>
      <c r="C55" s="380">
        <v>18105.55</v>
      </c>
      <c r="D55" s="380">
        <v>25014.26</v>
      </c>
      <c r="E55" s="379">
        <v>19889.04</v>
      </c>
      <c r="F55" s="382">
        <v>21472.83</v>
      </c>
      <c r="G55" s="380">
        <v>18712.71</v>
      </c>
      <c r="H55" s="381">
        <v>16136.04</v>
      </c>
      <c r="I55" s="380">
        <v>16613.5</v>
      </c>
      <c r="J55" s="380">
        <v>17322.62</v>
      </c>
      <c r="K55" s="381">
        <v>16818.68</v>
      </c>
      <c r="L55" s="381"/>
      <c r="M55" s="380"/>
      <c r="N55" s="379"/>
      <c r="O55" s="219">
        <f t="shared" si="2"/>
        <v>170085.22999999998</v>
      </c>
      <c r="Q55" s="81"/>
    </row>
    <row r="56" spans="1:17" x14ac:dyDescent="0.3">
      <c r="A56" s="72" t="s">
        <v>90</v>
      </c>
      <c r="B56" s="1" t="s">
        <v>91</v>
      </c>
      <c r="C56" s="380">
        <v>0</v>
      </c>
      <c r="D56" s="380">
        <v>0</v>
      </c>
      <c r="E56" s="379">
        <v>0</v>
      </c>
      <c r="F56" s="384">
        <v>0</v>
      </c>
      <c r="G56" s="384">
        <v>0</v>
      </c>
      <c r="H56" s="381">
        <v>0</v>
      </c>
      <c r="I56" s="380">
        <v>0</v>
      </c>
      <c r="J56" s="380">
        <v>0</v>
      </c>
      <c r="K56" s="381">
        <v>0</v>
      </c>
      <c r="L56" s="381"/>
      <c r="M56" s="380"/>
      <c r="N56" s="379"/>
      <c r="O56" s="219">
        <f t="shared" si="2"/>
        <v>0</v>
      </c>
      <c r="Q56" s="81"/>
    </row>
    <row r="57" spans="1:17" x14ac:dyDescent="0.3">
      <c r="A57" s="72" t="s">
        <v>92</v>
      </c>
      <c r="B57" s="1" t="s">
        <v>93</v>
      </c>
      <c r="C57" s="380">
        <v>7361.09</v>
      </c>
      <c r="D57" s="380">
        <v>13679.1</v>
      </c>
      <c r="E57" s="379">
        <v>18577.53</v>
      </c>
      <c r="F57" s="384">
        <v>-639.36</v>
      </c>
      <c r="G57" s="380">
        <v>0</v>
      </c>
      <c r="H57" s="381">
        <v>0</v>
      </c>
      <c r="I57" s="380">
        <v>9082.34</v>
      </c>
      <c r="J57" s="380">
        <v>10245.280000000001</v>
      </c>
      <c r="K57" s="381">
        <v>21350.57</v>
      </c>
      <c r="L57" s="381"/>
      <c r="M57" s="380"/>
      <c r="N57" s="379"/>
      <c r="O57" s="219">
        <f t="shared" si="2"/>
        <v>79656.549999999988</v>
      </c>
      <c r="Q57" s="81"/>
    </row>
    <row r="58" spans="1:17" x14ac:dyDescent="0.3">
      <c r="A58" s="72" t="s">
        <v>94</v>
      </c>
      <c r="B58" s="1" t="s">
        <v>95</v>
      </c>
      <c r="C58" s="380">
        <v>11752.3</v>
      </c>
      <c r="D58" s="380">
        <v>18377.509999999998</v>
      </c>
      <c r="E58" s="379">
        <v>11874.57</v>
      </c>
      <c r="F58" s="382">
        <v>12905.28</v>
      </c>
      <c r="G58" s="380">
        <v>20759.82</v>
      </c>
      <c r="H58" s="381">
        <v>12847.73</v>
      </c>
      <c r="I58" s="380">
        <v>9381.9</v>
      </c>
      <c r="J58" s="380">
        <v>4936.12</v>
      </c>
      <c r="K58" s="381">
        <v>4959.8599999999997</v>
      </c>
      <c r="L58" s="381"/>
      <c r="M58" s="380"/>
      <c r="N58" s="379"/>
      <c r="O58" s="219">
        <f t="shared" si="2"/>
        <v>107795.08999999998</v>
      </c>
      <c r="Q58" s="81"/>
    </row>
    <row r="59" spans="1:17" x14ac:dyDescent="0.3">
      <c r="A59" s="72" t="s">
        <v>96</v>
      </c>
      <c r="B59" s="1" t="s">
        <v>97</v>
      </c>
      <c r="C59" s="380">
        <v>0</v>
      </c>
      <c r="D59" s="380">
        <v>0</v>
      </c>
      <c r="E59" s="379">
        <v>0</v>
      </c>
      <c r="F59" s="384">
        <v>0</v>
      </c>
      <c r="G59" s="384">
        <v>0</v>
      </c>
      <c r="H59" s="381">
        <v>0</v>
      </c>
      <c r="I59" s="380">
        <v>0</v>
      </c>
      <c r="J59" s="380">
        <v>0</v>
      </c>
      <c r="K59" s="381">
        <v>0</v>
      </c>
      <c r="L59" s="381"/>
      <c r="M59" s="380"/>
      <c r="N59" s="379"/>
      <c r="O59" s="219">
        <f t="shared" si="2"/>
        <v>0</v>
      </c>
      <c r="P59" s="81"/>
      <c r="Q59" s="81"/>
    </row>
    <row r="60" spans="1:17" x14ac:dyDescent="0.3">
      <c r="A60" s="72" t="s">
        <v>98</v>
      </c>
      <c r="B60" s="1" t="s">
        <v>99</v>
      </c>
      <c r="C60" s="380">
        <v>3547.84</v>
      </c>
      <c r="D60" s="380">
        <v>280.67</v>
      </c>
      <c r="E60" s="379">
        <v>121</v>
      </c>
      <c r="F60" s="384">
        <v>1289.92</v>
      </c>
      <c r="G60" s="380">
        <v>8474.8799999999992</v>
      </c>
      <c r="H60" s="381">
        <v>5268.95</v>
      </c>
      <c r="I60" s="380">
        <v>2481.11</v>
      </c>
      <c r="J60" s="380">
        <v>5806.55</v>
      </c>
      <c r="K60" s="381">
        <v>6511.47</v>
      </c>
      <c r="L60" s="381"/>
      <c r="M60" s="380"/>
      <c r="N60" s="379"/>
      <c r="O60" s="219">
        <f t="shared" si="2"/>
        <v>33782.39</v>
      </c>
      <c r="Q60" s="81"/>
    </row>
    <row r="61" spans="1:17" x14ac:dyDescent="0.3">
      <c r="A61" s="72" t="s">
        <v>100</v>
      </c>
      <c r="B61" s="1" t="s">
        <v>101</v>
      </c>
      <c r="C61" s="380">
        <v>6701.9</v>
      </c>
      <c r="D61" s="380">
        <v>8157.52</v>
      </c>
      <c r="E61" s="379">
        <v>6306.77</v>
      </c>
      <c r="F61" s="382">
        <v>8042.42</v>
      </c>
      <c r="G61" s="380">
        <v>5667.52</v>
      </c>
      <c r="H61" s="381">
        <v>3542.36</v>
      </c>
      <c r="I61" s="380">
        <v>8774.1200000000008</v>
      </c>
      <c r="J61" s="380">
        <v>6243.84</v>
      </c>
      <c r="K61" s="381">
        <v>5337.48</v>
      </c>
      <c r="L61" s="381"/>
      <c r="M61" s="380"/>
      <c r="N61" s="379"/>
      <c r="O61" s="219">
        <f t="shared" si="2"/>
        <v>58773.930000000008</v>
      </c>
      <c r="Q61" s="81"/>
    </row>
    <row r="62" spans="1:17" x14ac:dyDescent="0.3">
      <c r="A62" s="72" t="s">
        <v>102</v>
      </c>
      <c r="B62" s="1" t="s">
        <v>103</v>
      </c>
      <c r="C62" s="380">
        <v>66295.62</v>
      </c>
      <c r="D62" s="380">
        <v>95090.43</v>
      </c>
      <c r="E62" s="379">
        <v>88333.72</v>
      </c>
      <c r="F62" s="382">
        <v>102709.7</v>
      </c>
      <c r="G62" s="380">
        <v>79272.13</v>
      </c>
      <c r="H62" s="381">
        <v>45653.57</v>
      </c>
      <c r="I62" s="379">
        <v>78874.91</v>
      </c>
      <c r="J62" s="380">
        <v>91572.15</v>
      </c>
      <c r="K62" s="381">
        <v>109743.13</v>
      </c>
      <c r="L62" s="381"/>
      <c r="M62" s="380"/>
      <c r="N62" s="379"/>
      <c r="O62" s="219">
        <f t="shared" si="2"/>
        <v>757545.36</v>
      </c>
      <c r="Q62" s="81"/>
    </row>
    <row r="63" spans="1:17" x14ac:dyDescent="0.3">
      <c r="A63" s="72" t="s">
        <v>754</v>
      </c>
      <c r="B63" s="1" t="s">
        <v>755</v>
      </c>
      <c r="C63" s="380">
        <v>0</v>
      </c>
      <c r="D63" s="380">
        <v>0</v>
      </c>
      <c r="E63" s="379">
        <v>0</v>
      </c>
      <c r="F63" s="382">
        <v>381.36</v>
      </c>
      <c r="G63" s="380">
        <v>0</v>
      </c>
      <c r="H63" s="381">
        <v>0</v>
      </c>
      <c r="I63" s="379">
        <v>417.68</v>
      </c>
      <c r="J63" s="380">
        <v>472.16</v>
      </c>
      <c r="K63" s="381">
        <v>363.2</v>
      </c>
      <c r="L63" s="381"/>
      <c r="M63" s="380"/>
      <c r="N63" s="379"/>
      <c r="O63" s="219">
        <f t="shared" si="2"/>
        <v>1634.4</v>
      </c>
      <c r="Q63" s="81"/>
    </row>
    <row r="64" spans="1:17" x14ac:dyDescent="0.3">
      <c r="A64" s="72" t="s">
        <v>104</v>
      </c>
      <c r="B64" s="1" t="s">
        <v>105</v>
      </c>
      <c r="C64" s="380">
        <v>0</v>
      </c>
      <c r="D64" s="380">
        <v>0</v>
      </c>
      <c r="E64" s="379">
        <v>0</v>
      </c>
      <c r="F64" s="382">
        <v>0</v>
      </c>
      <c r="G64" s="382">
        <v>0</v>
      </c>
      <c r="H64" s="381">
        <v>0</v>
      </c>
      <c r="I64" s="379">
        <v>0</v>
      </c>
      <c r="J64" s="380">
        <v>0</v>
      </c>
      <c r="K64" s="381">
        <v>0</v>
      </c>
      <c r="L64" s="381"/>
      <c r="M64" s="380"/>
      <c r="N64" s="379"/>
      <c r="O64" s="219">
        <f t="shared" si="2"/>
        <v>0</v>
      </c>
      <c r="Q64" s="81"/>
    </row>
    <row r="65" spans="1:17" x14ac:dyDescent="0.3">
      <c r="A65" s="72" t="s">
        <v>106</v>
      </c>
      <c r="B65" s="1" t="s">
        <v>107</v>
      </c>
      <c r="C65" s="380">
        <v>5449342.6600000001</v>
      </c>
      <c r="D65" s="380">
        <v>5465633.1100000003</v>
      </c>
      <c r="E65" s="379">
        <v>5416913.2999999998</v>
      </c>
      <c r="F65" s="382">
        <v>5402435.5099999998</v>
      </c>
      <c r="G65" s="380">
        <v>5280553.72</v>
      </c>
      <c r="H65" s="381">
        <v>5242206.66</v>
      </c>
      <c r="I65" s="379">
        <v>5242122.8499999996</v>
      </c>
      <c r="J65" s="380">
        <v>5252637.5599999996</v>
      </c>
      <c r="K65" s="381">
        <v>5218612.22</v>
      </c>
      <c r="L65" s="381"/>
      <c r="M65" s="380"/>
      <c r="N65" s="379"/>
      <c r="O65" s="219">
        <f t="shared" si="2"/>
        <v>47970457.589999996</v>
      </c>
      <c r="Q65" s="81"/>
    </row>
    <row r="66" spans="1:17" x14ac:dyDescent="0.3">
      <c r="A66" s="72" t="s">
        <v>108</v>
      </c>
      <c r="B66" s="1" t="s">
        <v>109</v>
      </c>
      <c r="C66" s="380">
        <v>0</v>
      </c>
      <c r="D66" s="380">
        <v>0</v>
      </c>
      <c r="E66" s="380">
        <v>0</v>
      </c>
      <c r="F66" s="384">
        <v>0</v>
      </c>
      <c r="G66" s="384">
        <v>0</v>
      </c>
      <c r="H66" s="379">
        <v>0</v>
      </c>
      <c r="I66" s="379">
        <v>0</v>
      </c>
      <c r="J66" s="380">
        <v>0</v>
      </c>
      <c r="K66" s="381">
        <v>0</v>
      </c>
      <c r="L66" s="381"/>
      <c r="M66" s="380"/>
      <c r="N66" s="379"/>
      <c r="O66" s="219">
        <f t="shared" si="2"/>
        <v>0</v>
      </c>
      <c r="Q66" s="81" t="s">
        <v>767</v>
      </c>
    </row>
    <row r="67" spans="1:17" x14ac:dyDescent="0.3">
      <c r="A67" s="72" t="s">
        <v>110</v>
      </c>
      <c r="B67" s="1" t="s">
        <v>111</v>
      </c>
      <c r="C67" s="380">
        <v>0</v>
      </c>
      <c r="D67" s="380">
        <v>0</v>
      </c>
      <c r="E67" s="380">
        <v>0</v>
      </c>
      <c r="F67" s="384">
        <v>0</v>
      </c>
      <c r="G67" s="381">
        <v>0</v>
      </c>
      <c r="H67" s="379">
        <v>0</v>
      </c>
      <c r="I67" s="379">
        <v>0</v>
      </c>
      <c r="J67" s="380">
        <v>0</v>
      </c>
      <c r="K67" s="381">
        <v>0</v>
      </c>
      <c r="L67" s="381"/>
      <c r="M67" s="380"/>
      <c r="N67" s="379"/>
      <c r="O67" s="219">
        <f t="shared" si="2"/>
        <v>0</v>
      </c>
      <c r="Q67" s="81"/>
    </row>
    <row r="68" spans="1:17" x14ac:dyDescent="0.3">
      <c r="A68" s="72" t="s">
        <v>112</v>
      </c>
      <c r="B68" s="1" t="s">
        <v>113</v>
      </c>
      <c r="C68" s="380">
        <v>0</v>
      </c>
      <c r="D68" s="380">
        <v>0</v>
      </c>
      <c r="E68" s="380">
        <v>0</v>
      </c>
      <c r="F68" s="384">
        <v>0</v>
      </c>
      <c r="G68" s="384">
        <v>0</v>
      </c>
      <c r="H68" s="379">
        <v>0</v>
      </c>
      <c r="I68" s="379">
        <v>0</v>
      </c>
      <c r="J68" s="380">
        <v>0</v>
      </c>
      <c r="K68" s="381">
        <v>0</v>
      </c>
      <c r="L68" s="381"/>
      <c r="M68" s="380"/>
      <c r="N68" s="379"/>
      <c r="O68" s="219">
        <f t="shared" si="2"/>
        <v>0</v>
      </c>
      <c r="Q68" s="81"/>
    </row>
    <row r="69" spans="1:17" x14ac:dyDescent="0.3">
      <c r="A69" s="72" t="s">
        <v>114</v>
      </c>
      <c r="B69" s="1" t="s">
        <v>115</v>
      </c>
      <c r="C69" s="380">
        <v>36261.39</v>
      </c>
      <c r="D69" s="380">
        <v>23252.77</v>
      </c>
      <c r="E69" s="379">
        <v>477138.47</v>
      </c>
      <c r="F69" s="382">
        <v>25409.48</v>
      </c>
      <c r="G69" s="380">
        <v>39376.82</v>
      </c>
      <c r="H69" s="381">
        <v>464573.05</v>
      </c>
      <c r="I69" s="379">
        <v>31936.95</v>
      </c>
      <c r="J69" s="380">
        <v>27036.240000000002</v>
      </c>
      <c r="K69" s="381">
        <v>470601.9</v>
      </c>
      <c r="L69" s="381"/>
      <c r="M69" s="380"/>
      <c r="N69" s="379"/>
      <c r="O69" s="219">
        <f t="shared" si="2"/>
        <v>1595587.0699999998</v>
      </c>
      <c r="P69" s="85"/>
      <c r="Q69" s="81"/>
    </row>
    <row r="70" spans="1:17" x14ac:dyDescent="0.3">
      <c r="A70" s="72" t="s">
        <v>116</v>
      </c>
      <c r="B70" s="1" t="s">
        <v>117</v>
      </c>
      <c r="C70" s="380">
        <v>5861</v>
      </c>
      <c r="D70" s="380">
        <v>8549</v>
      </c>
      <c r="E70" s="379">
        <v>5873</v>
      </c>
      <c r="F70" s="382">
        <v>9104.34</v>
      </c>
      <c r="G70" s="380">
        <v>6572.8</v>
      </c>
      <c r="H70" s="381">
        <v>3371</v>
      </c>
      <c r="I70" s="379">
        <v>10864.34</v>
      </c>
      <c r="J70" s="380">
        <v>9677.17</v>
      </c>
      <c r="K70" s="381">
        <v>6106.17</v>
      </c>
      <c r="L70" s="381"/>
      <c r="M70" s="380"/>
      <c r="N70" s="379"/>
      <c r="O70" s="219">
        <f t="shared" si="2"/>
        <v>65978.819999999992</v>
      </c>
      <c r="P70" s="85"/>
      <c r="Q70" s="81"/>
    </row>
    <row r="71" spans="1:17" x14ac:dyDescent="0.3">
      <c r="A71" s="72" t="s">
        <v>118</v>
      </c>
      <c r="B71" s="1" t="s">
        <v>119</v>
      </c>
      <c r="C71" s="380">
        <v>538786.02</v>
      </c>
      <c r="D71" s="380">
        <v>557073.89</v>
      </c>
      <c r="E71" s="379">
        <v>520618.02</v>
      </c>
      <c r="F71" s="382">
        <v>596123.9</v>
      </c>
      <c r="G71" s="380">
        <v>419475.24</v>
      </c>
      <c r="H71" s="381">
        <v>639337.86</v>
      </c>
      <c r="I71" s="379">
        <v>602298.19999999995</v>
      </c>
      <c r="J71" s="380">
        <v>544298.99</v>
      </c>
      <c r="K71" s="381">
        <v>529540.21</v>
      </c>
      <c r="L71" s="381"/>
      <c r="M71" s="380"/>
      <c r="N71" s="379"/>
      <c r="O71" s="219">
        <f t="shared" si="2"/>
        <v>4947552.33</v>
      </c>
      <c r="P71" s="85"/>
      <c r="Q71" s="81"/>
    </row>
    <row r="72" spans="1:17" x14ac:dyDescent="0.3">
      <c r="A72" s="72" t="s">
        <v>120</v>
      </c>
      <c r="B72" s="1" t="s">
        <v>121</v>
      </c>
      <c r="C72" s="380">
        <v>0</v>
      </c>
      <c r="D72" s="380">
        <v>0</v>
      </c>
      <c r="E72" s="381">
        <v>0</v>
      </c>
      <c r="F72" s="382">
        <v>0</v>
      </c>
      <c r="G72" s="382">
        <v>0</v>
      </c>
      <c r="H72" s="381">
        <v>0</v>
      </c>
      <c r="I72" s="379">
        <v>0</v>
      </c>
      <c r="J72" s="380">
        <v>0</v>
      </c>
      <c r="K72" s="381">
        <v>0</v>
      </c>
      <c r="L72" s="381"/>
      <c r="M72" s="380"/>
      <c r="N72" s="379"/>
      <c r="O72" s="219">
        <f t="shared" ref="O72:O87" si="3">SUM(C72:N72)</f>
        <v>0</v>
      </c>
      <c r="P72" s="85"/>
      <c r="Q72" s="81"/>
    </row>
    <row r="73" spans="1:17" x14ac:dyDescent="0.3">
      <c r="A73" s="72" t="s">
        <v>122</v>
      </c>
      <c r="B73" s="1" t="s">
        <v>123</v>
      </c>
      <c r="C73" s="380">
        <v>0</v>
      </c>
      <c r="D73" s="380">
        <v>0</v>
      </c>
      <c r="E73" s="381">
        <v>0</v>
      </c>
      <c r="F73" s="382">
        <v>0</v>
      </c>
      <c r="G73" s="382">
        <v>0</v>
      </c>
      <c r="H73" s="381">
        <v>0</v>
      </c>
      <c r="I73" s="379">
        <v>0</v>
      </c>
      <c r="J73" s="380">
        <v>0</v>
      </c>
      <c r="K73" s="381">
        <v>0</v>
      </c>
      <c r="L73" s="381"/>
      <c r="M73" s="380"/>
      <c r="N73" s="379"/>
      <c r="O73" s="219">
        <f t="shared" si="3"/>
        <v>0</v>
      </c>
      <c r="P73" s="85"/>
      <c r="Q73" s="81"/>
    </row>
    <row r="74" spans="1:17" x14ac:dyDescent="0.3">
      <c r="A74" s="72" t="s">
        <v>124</v>
      </c>
      <c r="B74" s="1" t="s">
        <v>125</v>
      </c>
      <c r="C74" s="380">
        <v>3574.65</v>
      </c>
      <c r="D74" s="380">
        <v>9172.24</v>
      </c>
      <c r="E74" s="381">
        <v>5532.64</v>
      </c>
      <c r="F74" s="382">
        <v>6402.12</v>
      </c>
      <c r="G74" s="381">
        <v>4757.93</v>
      </c>
      <c r="H74" s="381">
        <v>6479.8</v>
      </c>
      <c r="I74" s="379">
        <v>9535.44</v>
      </c>
      <c r="J74" s="380">
        <v>6817.78</v>
      </c>
      <c r="K74" s="381">
        <v>8972.5</v>
      </c>
      <c r="L74" s="381"/>
      <c r="M74" s="380"/>
      <c r="N74" s="379"/>
      <c r="O74" s="219">
        <f t="shared" si="3"/>
        <v>61245.1</v>
      </c>
      <c r="P74" s="85"/>
      <c r="Q74" s="81"/>
    </row>
    <row r="75" spans="1:17" x14ac:dyDescent="0.3">
      <c r="A75" s="72" t="s">
        <v>126</v>
      </c>
      <c r="B75" s="1" t="s">
        <v>127</v>
      </c>
      <c r="C75" s="380">
        <v>3703.05</v>
      </c>
      <c r="D75" s="380">
        <v>2861.88</v>
      </c>
      <c r="E75" s="381">
        <v>1416.76</v>
      </c>
      <c r="F75" s="382">
        <v>2073.42</v>
      </c>
      <c r="G75" s="381">
        <v>2589.85</v>
      </c>
      <c r="H75" s="381">
        <v>1273.43</v>
      </c>
      <c r="I75" s="379">
        <v>5362.72</v>
      </c>
      <c r="J75" s="380">
        <v>2827.98</v>
      </c>
      <c r="K75" s="381">
        <v>2754.92</v>
      </c>
      <c r="L75" s="381"/>
      <c r="M75" s="380"/>
      <c r="N75" s="379"/>
      <c r="O75" s="219">
        <f t="shared" si="3"/>
        <v>24864.010000000002</v>
      </c>
      <c r="Q75" s="81"/>
    </row>
    <row r="76" spans="1:17" x14ac:dyDescent="0.3">
      <c r="A76" s="50" t="s">
        <v>313</v>
      </c>
      <c r="B76" s="1" t="s">
        <v>314</v>
      </c>
      <c r="C76" s="380">
        <v>10337.030000000001</v>
      </c>
      <c r="D76" s="380">
        <v>16000.23</v>
      </c>
      <c r="E76" s="381">
        <v>8233.8799999999992</v>
      </c>
      <c r="F76" s="382">
        <v>12623.12</v>
      </c>
      <c r="G76" s="381">
        <v>6787.33</v>
      </c>
      <c r="H76" s="381">
        <v>14837.91</v>
      </c>
      <c r="I76" s="379">
        <v>18888.32</v>
      </c>
      <c r="J76" s="380">
        <v>11948.86</v>
      </c>
      <c r="K76" s="381">
        <v>12576.74</v>
      </c>
      <c r="L76" s="381"/>
      <c r="M76" s="380"/>
      <c r="N76" s="379"/>
      <c r="O76" s="219">
        <f t="shared" si="3"/>
        <v>112233.42000000001</v>
      </c>
      <c r="Q76" s="81"/>
    </row>
    <row r="77" spans="1:17" x14ac:dyDescent="0.3">
      <c r="A77" s="50" t="s">
        <v>340</v>
      </c>
      <c r="B77" s="1" t="s">
        <v>341</v>
      </c>
      <c r="C77" s="380">
        <v>0</v>
      </c>
      <c r="D77" s="380">
        <v>0</v>
      </c>
      <c r="E77" s="380">
        <v>0</v>
      </c>
      <c r="F77" s="384">
        <v>0</v>
      </c>
      <c r="G77" s="384">
        <v>0</v>
      </c>
      <c r="H77" s="71">
        <v>0</v>
      </c>
      <c r="I77" s="91">
        <v>0</v>
      </c>
      <c r="J77" s="380">
        <v>0</v>
      </c>
      <c r="K77" s="381">
        <v>0</v>
      </c>
      <c r="L77" s="381"/>
      <c r="M77" s="380"/>
      <c r="N77" s="379"/>
      <c r="O77" s="219">
        <f t="shared" si="3"/>
        <v>0</v>
      </c>
      <c r="Q77" s="81"/>
    </row>
    <row r="78" spans="1:17" x14ac:dyDescent="0.3">
      <c r="A78" s="214" t="s">
        <v>749</v>
      </c>
      <c r="B78" s="1" t="s">
        <v>748</v>
      </c>
      <c r="C78" s="382">
        <v>0</v>
      </c>
      <c r="D78" s="382">
        <v>0</v>
      </c>
      <c r="E78" s="382">
        <v>350.32</v>
      </c>
      <c r="F78" s="384">
        <v>89.91</v>
      </c>
      <c r="G78" s="384">
        <v>0</v>
      </c>
      <c r="H78" s="384">
        <v>0</v>
      </c>
      <c r="I78" s="91">
        <v>2514.84</v>
      </c>
      <c r="J78" s="382">
        <v>2476.92</v>
      </c>
      <c r="K78" s="91">
        <v>470.8</v>
      </c>
      <c r="L78" s="382"/>
      <c r="M78" s="382"/>
      <c r="N78" s="379"/>
      <c r="O78" s="219">
        <f t="shared" si="3"/>
        <v>5902.79</v>
      </c>
      <c r="Q78" s="81"/>
    </row>
    <row r="79" spans="1:17" x14ac:dyDescent="0.3">
      <c r="A79" s="214" t="s">
        <v>774</v>
      </c>
      <c r="B79" s="1" t="s">
        <v>773</v>
      </c>
      <c r="C79" s="382">
        <v>0</v>
      </c>
      <c r="D79" s="382">
        <v>0</v>
      </c>
      <c r="E79" s="382">
        <v>0</v>
      </c>
      <c r="F79" s="384">
        <v>0</v>
      </c>
      <c r="G79" s="384">
        <v>0</v>
      </c>
      <c r="H79" s="384">
        <v>0</v>
      </c>
      <c r="I79" s="91">
        <v>0</v>
      </c>
      <c r="J79" s="382">
        <v>1914.58</v>
      </c>
      <c r="K79" s="91">
        <v>0</v>
      </c>
      <c r="L79" s="382"/>
      <c r="M79" s="382"/>
      <c r="N79" s="379"/>
      <c r="O79" s="219">
        <f t="shared" si="3"/>
        <v>1914.58</v>
      </c>
      <c r="P79" s="81"/>
      <c r="Q79" s="81"/>
    </row>
    <row r="80" spans="1:17" x14ac:dyDescent="0.3">
      <c r="A80" s="72" t="s">
        <v>128</v>
      </c>
      <c r="B80" s="1" t="s">
        <v>129</v>
      </c>
      <c r="C80" s="382">
        <v>3963.8</v>
      </c>
      <c r="D80" s="380">
        <v>10033.33</v>
      </c>
      <c r="E80" s="381">
        <v>23136.89</v>
      </c>
      <c r="F80" s="382">
        <v>16171.58</v>
      </c>
      <c r="G80" s="381">
        <v>7875.78</v>
      </c>
      <c r="H80" s="381">
        <v>8489.9599999999991</v>
      </c>
      <c r="I80" s="381">
        <v>9680.24</v>
      </c>
      <c r="J80" s="380">
        <v>15915.55</v>
      </c>
      <c r="K80" s="381">
        <v>19400.13</v>
      </c>
      <c r="L80" s="380"/>
      <c r="M80" s="380"/>
      <c r="N80" s="379"/>
      <c r="O80" s="219">
        <f t="shared" si="3"/>
        <v>114667.26000000001</v>
      </c>
      <c r="Q80" s="81"/>
    </row>
    <row r="81" spans="1:17" x14ac:dyDescent="0.3">
      <c r="A81" s="72" t="s">
        <v>342</v>
      </c>
      <c r="B81" s="1" t="s">
        <v>343</v>
      </c>
      <c r="C81" s="380">
        <v>0</v>
      </c>
      <c r="D81" s="380">
        <v>0</v>
      </c>
      <c r="E81" s="380">
        <v>0</v>
      </c>
      <c r="F81" s="384">
        <v>0</v>
      </c>
      <c r="G81" s="384">
        <v>0</v>
      </c>
      <c r="H81" s="71">
        <v>0</v>
      </c>
      <c r="I81" s="381">
        <v>0</v>
      </c>
      <c r="J81" s="380">
        <v>0</v>
      </c>
      <c r="K81" s="91">
        <v>0</v>
      </c>
      <c r="L81" s="380"/>
      <c r="M81" s="380"/>
      <c r="N81" s="379"/>
      <c r="O81" s="219">
        <f t="shared" si="3"/>
        <v>0</v>
      </c>
      <c r="Q81" s="81"/>
    </row>
    <row r="82" spans="1:17" x14ac:dyDescent="0.3">
      <c r="A82" s="72" t="s">
        <v>130</v>
      </c>
      <c r="B82" s="1" t="s">
        <v>131</v>
      </c>
      <c r="C82" s="380">
        <v>335451.18</v>
      </c>
      <c r="D82" s="379">
        <v>450081.84</v>
      </c>
      <c r="E82" s="381">
        <v>329507.8</v>
      </c>
      <c r="F82" s="382">
        <v>393088.95</v>
      </c>
      <c r="G82" s="381">
        <v>293529.49</v>
      </c>
      <c r="H82" s="381">
        <v>315743.83</v>
      </c>
      <c r="I82" s="381">
        <v>418835.17</v>
      </c>
      <c r="J82" s="380">
        <v>306015.7</v>
      </c>
      <c r="K82" s="381">
        <v>347586.71</v>
      </c>
      <c r="L82" s="380"/>
      <c r="M82" s="380"/>
      <c r="N82" s="380"/>
      <c r="O82" s="219">
        <f t="shared" si="3"/>
        <v>3189840.67</v>
      </c>
      <c r="Q82" s="81"/>
    </row>
    <row r="83" spans="1:17" s="359" customFormat="1" x14ac:dyDescent="0.3">
      <c r="A83" s="256" t="s">
        <v>132</v>
      </c>
      <c r="B83" s="255" t="s">
        <v>133</v>
      </c>
      <c r="C83" s="434">
        <v>0</v>
      </c>
      <c r="D83" s="358">
        <v>0</v>
      </c>
      <c r="E83" s="358">
        <v>0</v>
      </c>
      <c r="F83" s="419">
        <v>0</v>
      </c>
      <c r="G83" s="301">
        <v>0</v>
      </c>
      <c r="H83" s="358">
        <v>0</v>
      </c>
      <c r="I83" s="301">
        <v>0</v>
      </c>
      <c r="J83" s="430">
        <v>0</v>
      </c>
      <c r="K83" s="419">
        <v>0</v>
      </c>
      <c r="L83" s="489"/>
      <c r="M83" s="440"/>
      <c r="N83" s="569"/>
      <c r="O83" s="257">
        <f t="shared" si="3"/>
        <v>0</v>
      </c>
      <c r="Q83" s="467"/>
    </row>
    <row r="84" spans="1:17" s="359" customFormat="1" x14ac:dyDescent="0.3">
      <c r="A84" s="256" t="s">
        <v>392</v>
      </c>
      <c r="B84" s="255" t="s">
        <v>135</v>
      </c>
      <c r="C84" s="434">
        <v>0</v>
      </c>
      <c r="D84" s="358">
        <v>0</v>
      </c>
      <c r="E84" s="358">
        <v>0</v>
      </c>
      <c r="F84" s="419">
        <v>0</v>
      </c>
      <c r="G84" s="301">
        <v>0</v>
      </c>
      <c r="H84" s="358">
        <v>0</v>
      </c>
      <c r="I84" s="301">
        <v>0</v>
      </c>
      <c r="J84" s="430">
        <v>0</v>
      </c>
      <c r="K84" s="419">
        <v>0</v>
      </c>
      <c r="L84" s="489"/>
      <c r="M84" s="440"/>
      <c r="N84" s="569"/>
      <c r="O84" s="257">
        <f t="shared" si="3"/>
        <v>0</v>
      </c>
      <c r="Q84" s="467"/>
    </row>
    <row r="85" spans="1:17" x14ac:dyDescent="0.3">
      <c r="A85" s="72" t="s">
        <v>136</v>
      </c>
      <c r="B85" s="1" t="s">
        <v>137</v>
      </c>
      <c r="C85" s="71">
        <v>54389.89</v>
      </c>
      <c r="D85" s="71">
        <v>76381.100000000006</v>
      </c>
      <c r="E85" s="381">
        <v>57595.24</v>
      </c>
      <c r="F85" s="71">
        <v>86526.5</v>
      </c>
      <c r="G85" s="71">
        <v>58153.13</v>
      </c>
      <c r="H85" s="91">
        <v>55843.55</v>
      </c>
      <c r="I85" s="71">
        <v>70597.240000000005</v>
      </c>
      <c r="J85" s="71">
        <v>59861.31</v>
      </c>
      <c r="K85" s="91">
        <v>57529.51</v>
      </c>
      <c r="L85" s="452"/>
      <c r="M85" s="442"/>
      <c r="N85" s="443"/>
      <c r="O85" s="219">
        <f t="shared" si="3"/>
        <v>576877.47</v>
      </c>
      <c r="Q85" s="81"/>
    </row>
    <row r="86" spans="1:17" x14ac:dyDescent="0.3">
      <c r="A86" s="72" t="s">
        <v>318</v>
      </c>
      <c r="B86" s="1" t="s">
        <v>317</v>
      </c>
      <c r="C86" s="71">
        <v>0</v>
      </c>
      <c r="D86" s="71">
        <v>0</v>
      </c>
      <c r="E86" s="91">
        <v>0</v>
      </c>
      <c r="F86" s="71">
        <v>0</v>
      </c>
      <c r="G86" s="71">
        <v>0</v>
      </c>
      <c r="H86" s="91">
        <v>0</v>
      </c>
      <c r="I86" s="71">
        <v>254.75</v>
      </c>
      <c r="J86" s="71">
        <v>0</v>
      </c>
      <c r="K86" s="91">
        <v>0</v>
      </c>
      <c r="L86" s="91"/>
      <c r="M86" s="439"/>
      <c r="N86" s="443"/>
      <c r="O86" s="219">
        <f t="shared" si="3"/>
        <v>254.75</v>
      </c>
      <c r="Q86" s="81"/>
    </row>
    <row r="87" spans="1:17" x14ac:dyDescent="0.3">
      <c r="A87" s="72" t="s">
        <v>316</v>
      </c>
      <c r="B87" s="1" t="s">
        <v>315</v>
      </c>
      <c r="C87" s="71">
        <v>262.74</v>
      </c>
      <c r="D87" s="71">
        <v>1207.96</v>
      </c>
      <c r="E87" s="91">
        <v>0</v>
      </c>
      <c r="F87" s="71">
        <v>14.6</v>
      </c>
      <c r="G87" s="71">
        <v>232.76</v>
      </c>
      <c r="H87" s="91">
        <v>0</v>
      </c>
      <c r="I87" s="71">
        <v>509.47</v>
      </c>
      <c r="J87" s="71">
        <v>0</v>
      </c>
      <c r="K87" s="91">
        <v>179.82</v>
      </c>
      <c r="L87" s="91"/>
      <c r="M87" s="439"/>
      <c r="N87" s="443"/>
      <c r="O87" s="219">
        <f t="shared" si="3"/>
        <v>2407.35</v>
      </c>
      <c r="Q87" s="81"/>
    </row>
    <row r="88" spans="1:17" x14ac:dyDescent="0.3">
      <c r="A88" s="72" t="s">
        <v>138</v>
      </c>
      <c r="B88" s="1" t="s">
        <v>139</v>
      </c>
      <c r="C88" s="380">
        <v>14.87</v>
      </c>
      <c r="D88" s="380">
        <v>247.8</v>
      </c>
      <c r="E88" s="381">
        <v>68.489999999999995</v>
      </c>
      <c r="F88" s="382">
        <v>131.79</v>
      </c>
      <c r="G88" s="380">
        <v>119.55</v>
      </c>
      <c r="H88" s="381">
        <v>727.55</v>
      </c>
      <c r="I88" s="380">
        <v>206.67</v>
      </c>
      <c r="J88" s="380">
        <v>263.67</v>
      </c>
      <c r="K88" s="381">
        <v>325.91000000000003</v>
      </c>
      <c r="L88" s="381"/>
      <c r="M88" s="439"/>
      <c r="N88" s="379"/>
      <c r="O88" s="219">
        <f t="shared" ref="O88:O95" si="4">SUM(C88:N88)</f>
        <v>2106.3000000000002</v>
      </c>
      <c r="Q88" s="81"/>
    </row>
    <row r="89" spans="1:17" x14ac:dyDescent="0.3">
      <c r="A89" s="72" t="s">
        <v>353</v>
      </c>
      <c r="B89" s="1" t="s">
        <v>351</v>
      </c>
      <c r="C89" s="380">
        <v>0</v>
      </c>
      <c r="D89" s="380">
        <v>0</v>
      </c>
      <c r="E89" s="381">
        <v>0</v>
      </c>
      <c r="F89" s="382">
        <v>0</v>
      </c>
      <c r="G89" s="382">
        <v>0</v>
      </c>
      <c r="H89" s="381">
        <v>0</v>
      </c>
      <c r="I89" s="380">
        <v>0</v>
      </c>
      <c r="J89" s="380">
        <v>0</v>
      </c>
      <c r="K89" s="381">
        <v>0</v>
      </c>
      <c r="L89" s="381"/>
      <c r="M89" s="439"/>
      <c r="N89" s="379"/>
      <c r="O89" s="219">
        <f t="shared" si="4"/>
        <v>0</v>
      </c>
      <c r="Q89" s="81"/>
    </row>
    <row r="90" spans="1:17" x14ac:dyDescent="0.3">
      <c r="A90" s="72" t="s">
        <v>330</v>
      </c>
      <c r="B90" s="1" t="s">
        <v>331</v>
      </c>
      <c r="C90" s="380">
        <v>0</v>
      </c>
      <c r="D90" s="380">
        <v>0</v>
      </c>
      <c r="E90" s="381">
        <v>0</v>
      </c>
      <c r="F90" s="382">
        <v>0</v>
      </c>
      <c r="G90" s="382">
        <v>0</v>
      </c>
      <c r="H90" s="381">
        <v>0</v>
      </c>
      <c r="I90" s="380">
        <v>0</v>
      </c>
      <c r="J90" s="380">
        <v>0</v>
      </c>
      <c r="K90" s="381">
        <v>0</v>
      </c>
      <c r="L90" s="381"/>
      <c r="M90" s="439"/>
      <c r="N90" s="379"/>
      <c r="O90" s="219">
        <f t="shared" si="4"/>
        <v>0</v>
      </c>
      <c r="Q90" s="81"/>
    </row>
    <row r="91" spans="1:17" x14ac:dyDescent="0.3">
      <c r="A91" s="72" t="s">
        <v>140</v>
      </c>
      <c r="B91" s="1" t="s">
        <v>141</v>
      </c>
      <c r="C91" s="380">
        <v>9014.07</v>
      </c>
      <c r="D91" s="380">
        <v>8984.92</v>
      </c>
      <c r="E91" s="381">
        <v>5637.39</v>
      </c>
      <c r="F91" s="382">
        <v>10861.23</v>
      </c>
      <c r="G91" s="380">
        <v>3933.62</v>
      </c>
      <c r="H91" s="381">
        <v>7326.71</v>
      </c>
      <c r="I91" s="380">
        <v>11724.47</v>
      </c>
      <c r="J91" s="380">
        <v>8772.6299999999992</v>
      </c>
      <c r="K91" s="381">
        <v>5848.63</v>
      </c>
      <c r="L91" s="381"/>
      <c r="M91" s="380"/>
      <c r="N91" s="379"/>
      <c r="O91" s="219">
        <f t="shared" si="4"/>
        <v>72103.670000000013</v>
      </c>
      <c r="Q91" s="81"/>
    </row>
    <row r="92" spans="1:17" x14ac:dyDescent="0.3">
      <c r="A92" s="72" t="s">
        <v>142</v>
      </c>
      <c r="B92" s="1" t="s">
        <v>143</v>
      </c>
      <c r="C92" s="380">
        <v>0</v>
      </c>
      <c r="D92" s="380">
        <v>0</v>
      </c>
      <c r="E92" s="381">
        <v>0</v>
      </c>
      <c r="F92" s="382">
        <v>0</v>
      </c>
      <c r="G92" s="382">
        <v>0</v>
      </c>
      <c r="H92" s="381">
        <v>0</v>
      </c>
      <c r="I92" s="380">
        <v>0</v>
      </c>
      <c r="J92" s="380">
        <v>0</v>
      </c>
      <c r="K92" s="381">
        <v>0</v>
      </c>
      <c r="L92" s="381"/>
      <c r="M92" s="380"/>
      <c r="N92" s="379"/>
      <c r="O92" s="219">
        <f t="shared" si="4"/>
        <v>0</v>
      </c>
      <c r="Q92" s="81"/>
    </row>
    <row r="93" spans="1:17" x14ac:dyDescent="0.3">
      <c r="A93" s="72" t="s">
        <v>783</v>
      </c>
      <c r="B93" s="1" t="s">
        <v>784</v>
      </c>
      <c r="C93" s="380">
        <v>147210.35999999999</v>
      </c>
      <c r="D93" s="380">
        <v>162432.4</v>
      </c>
      <c r="E93" s="381">
        <v>167238.74</v>
      </c>
      <c r="F93" s="382">
        <v>244616.22</v>
      </c>
      <c r="G93" s="380">
        <v>207279.92</v>
      </c>
      <c r="H93" s="381">
        <v>227443.36</v>
      </c>
      <c r="I93" s="380">
        <v>295942.53999999998</v>
      </c>
      <c r="J93" s="380">
        <v>311091.75</v>
      </c>
      <c r="K93" s="381">
        <v>191941.33</v>
      </c>
      <c r="L93" s="381"/>
      <c r="M93" s="380"/>
      <c r="N93" s="379"/>
      <c r="O93" s="219">
        <f t="shared" si="4"/>
        <v>1955196.62</v>
      </c>
      <c r="Q93" s="81"/>
    </row>
    <row r="94" spans="1:17" x14ac:dyDescent="0.3">
      <c r="A94" s="72" t="s">
        <v>144</v>
      </c>
      <c r="B94" s="1" t="s">
        <v>145</v>
      </c>
      <c r="C94" s="380">
        <v>24233.54</v>
      </c>
      <c r="D94" s="380">
        <v>31997.98</v>
      </c>
      <c r="E94" s="381">
        <v>13864.5</v>
      </c>
      <c r="F94" s="382">
        <v>28907.3</v>
      </c>
      <c r="G94" s="380">
        <v>0</v>
      </c>
      <c r="H94" s="381">
        <v>18631.37</v>
      </c>
      <c r="I94" s="380">
        <v>83539.95</v>
      </c>
      <c r="J94" s="380">
        <v>0</v>
      </c>
      <c r="K94" s="381">
        <v>53684.15</v>
      </c>
      <c r="L94" s="381"/>
      <c r="M94" s="380"/>
      <c r="N94" s="379"/>
      <c r="O94" s="219">
        <f t="shared" si="4"/>
        <v>254858.79</v>
      </c>
      <c r="Q94" s="81"/>
    </row>
    <row r="95" spans="1:17" x14ac:dyDescent="0.3">
      <c r="A95" s="72" t="s">
        <v>146</v>
      </c>
      <c r="B95" s="1" t="s">
        <v>147</v>
      </c>
      <c r="C95" s="380">
        <v>0</v>
      </c>
      <c r="D95" s="380">
        <v>0</v>
      </c>
      <c r="E95" s="381">
        <v>0</v>
      </c>
      <c r="F95" s="382">
        <v>59400.639999999999</v>
      </c>
      <c r="G95" s="380">
        <v>14691.04</v>
      </c>
      <c r="H95" s="380">
        <v>0</v>
      </c>
      <c r="I95" s="380">
        <v>3091.16</v>
      </c>
      <c r="J95" s="380">
        <v>0</v>
      </c>
      <c r="K95" s="381">
        <v>108831.94</v>
      </c>
      <c r="L95" s="381"/>
      <c r="M95" s="380"/>
      <c r="N95" s="379"/>
      <c r="O95" s="219">
        <f t="shared" si="4"/>
        <v>186014.78</v>
      </c>
      <c r="Q95" s="81"/>
    </row>
    <row r="96" spans="1:17" x14ac:dyDescent="0.3">
      <c r="A96" s="72" t="s">
        <v>148</v>
      </c>
      <c r="B96" s="1" t="s">
        <v>149</v>
      </c>
      <c r="C96" s="380">
        <v>7494.32</v>
      </c>
      <c r="D96" s="380">
        <v>9016.67</v>
      </c>
      <c r="E96" s="381">
        <v>8300.2800000000007</v>
      </c>
      <c r="F96" s="382">
        <v>12026.41</v>
      </c>
      <c r="G96" s="380">
        <v>12019.52</v>
      </c>
      <c r="H96" s="381">
        <v>7763.67</v>
      </c>
      <c r="I96" s="380">
        <v>8807.64</v>
      </c>
      <c r="J96" s="380">
        <v>7141.89</v>
      </c>
      <c r="K96" s="381">
        <v>8258.5499999999993</v>
      </c>
      <c r="L96" s="381"/>
      <c r="M96" s="380"/>
      <c r="N96" s="379"/>
      <c r="O96" s="219">
        <f>SUM(C96:N96)</f>
        <v>80828.95</v>
      </c>
      <c r="Q96" s="81"/>
    </row>
    <row r="97" spans="1:17" x14ac:dyDescent="0.3">
      <c r="A97" s="72" t="s">
        <v>150</v>
      </c>
      <c r="B97" s="1" t="s">
        <v>151</v>
      </c>
      <c r="C97" s="380">
        <v>0</v>
      </c>
      <c r="D97" s="380">
        <v>0</v>
      </c>
      <c r="E97" s="381">
        <v>0</v>
      </c>
      <c r="F97" s="384">
        <v>0</v>
      </c>
      <c r="G97" s="384">
        <v>0</v>
      </c>
      <c r="H97" s="381">
        <v>0</v>
      </c>
      <c r="I97" s="380">
        <v>0</v>
      </c>
      <c r="J97" s="381">
        <v>0</v>
      </c>
      <c r="K97" s="381">
        <v>0</v>
      </c>
      <c r="L97" s="381"/>
      <c r="M97" s="380"/>
      <c r="N97" s="381"/>
      <c r="O97" s="219">
        <f>SUM(C97:N97)</f>
        <v>0</v>
      </c>
      <c r="P97" s="246"/>
      <c r="Q97" s="81"/>
    </row>
    <row r="98" spans="1:17" x14ac:dyDescent="0.3">
      <c r="A98" s="72" t="s">
        <v>152</v>
      </c>
      <c r="B98" s="1" t="s">
        <v>153</v>
      </c>
      <c r="C98" s="380">
        <v>0</v>
      </c>
      <c r="D98" s="380">
        <v>0</v>
      </c>
      <c r="E98" s="381">
        <v>0</v>
      </c>
      <c r="F98" s="384">
        <v>0</v>
      </c>
      <c r="G98" s="384">
        <v>0</v>
      </c>
      <c r="H98" s="381">
        <v>0</v>
      </c>
      <c r="I98" s="380">
        <v>0</v>
      </c>
      <c r="J98" s="381">
        <v>0</v>
      </c>
      <c r="K98" s="381">
        <v>0</v>
      </c>
      <c r="L98" s="381"/>
      <c r="M98" s="380"/>
      <c r="N98" s="381"/>
      <c r="O98" s="219">
        <f>SUM(C98:N98)</f>
        <v>0</v>
      </c>
      <c r="P98" s="246"/>
      <c r="Q98" s="81"/>
    </row>
    <row r="99" spans="1:17" x14ac:dyDescent="0.3">
      <c r="A99" s="72" t="s">
        <v>154</v>
      </c>
      <c r="B99" s="1" t="s">
        <v>155</v>
      </c>
      <c r="C99" s="380">
        <v>487381439.85000002</v>
      </c>
      <c r="D99" s="380">
        <v>781861014.22000003</v>
      </c>
      <c r="E99" s="381">
        <v>499813338.97000003</v>
      </c>
      <c r="F99" s="382">
        <v>546242623.79999995</v>
      </c>
      <c r="G99" s="380">
        <v>899986356.96000004</v>
      </c>
      <c r="H99" s="381">
        <v>479620317.95999998</v>
      </c>
      <c r="I99" s="384">
        <v>487302182.19999999</v>
      </c>
      <c r="J99" s="380">
        <v>680110005.73000002</v>
      </c>
      <c r="K99" s="381">
        <v>666295101.79999995</v>
      </c>
      <c r="L99" s="381"/>
      <c r="M99" s="380"/>
      <c r="N99" s="381"/>
      <c r="O99" s="219">
        <f>SUM(C99:N99)</f>
        <v>5528612381.4900007</v>
      </c>
      <c r="P99" s="246"/>
      <c r="Q99" s="81"/>
    </row>
    <row r="100" spans="1:17" x14ac:dyDescent="0.3">
      <c r="A100" s="72" t="s">
        <v>156</v>
      </c>
      <c r="B100" s="1" t="s">
        <v>157</v>
      </c>
      <c r="C100" s="304">
        <v>0</v>
      </c>
      <c r="D100" s="304">
        <v>0</v>
      </c>
      <c r="E100" s="380">
        <v>0</v>
      </c>
      <c r="F100" s="304">
        <v>0</v>
      </c>
      <c r="G100" s="384">
        <v>0</v>
      </c>
      <c r="H100" s="382">
        <v>0</v>
      </c>
      <c r="I100" s="384">
        <v>0</v>
      </c>
      <c r="J100" s="384">
        <v>0</v>
      </c>
      <c r="K100" s="384">
        <v>0</v>
      </c>
      <c r="L100" s="382"/>
      <c r="M100" s="438"/>
      <c r="N100" s="383"/>
      <c r="O100" s="219">
        <f>SUM(C100:N100)</f>
        <v>0</v>
      </c>
      <c r="P100" s="246"/>
      <c r="Q100" s="81"/>
    </row>
    <row r="101" spans="1:17" x14ac:dyDescent="0.3">
      <c r="A101" s="72" t="s">
        <v>158</v>
      </c>
      <c r="B101" s="83"/>
      <c r="C101" s="304">
        <v>0</v>
      </c>
      <c r="D101" s="304">
        <v>0</v>
      </c>
      <c r="E101" s="382">
        <v>0</v>
      </c>
      <c r="F101" s="304">
        <v>0</v>
      </c>
      <c r="G101" s="384">
        <v>0</v>
      </c>
      <c r="H101" s="382">
        <v>0</v>
      </c>
      <c r="I101" s="384">
        <v>0</v>
      </c>
      <c r="J101" s="384">
        <v>0</v>
      </c>
      <c r="K101" s="384">
        <v>0</v>
      </c>
      <c r="L101" s="382"/>
      <c r="M101" s="438"/>
      <c r="N101" s="383"/>
      <c r="O101" s="219">
        <f t="shared" ref="O101:O113" si="5">SUM(C101:N101)</f>
        <v>0</v>
      </c>
      <c r="P101" s="246"/>
      <c r="Q101" s="81"/>
    </row>
    <row r="102" spans="1:17" x14ac:dyDescent="0.3">
      <c r="A102" s="72" t="s">
        <v>159</v>
      </c>
      <c r="B102" s="83"/>
      <c r="C102" s="304">
        <v>0</v>
      </c>
      <c r="D102" s="304">
        <v>0</v>
      </c>
      <c r="E102" s="382">
        <v>0</v>
      </c>
      <c r="F102" s="304">
        <v>0</v>
      </c>
      <c r="G102" s="384">
        <v>0</v>
      </c>
      <c r="H102" s="382">
        <v>0</v>
      </c>
      <c r="I102" s="384">
        <v>0</v>
      </c>
      <c r="J102" s="384">
        <v>0</v>
      </c>
      <c r="K102" s="384">
        <v>0</v>
      </c>
      <c r="L102" s="382"/>
      <c r="M102" s="438"/>
      <c r="N102" s="383"/>
      <c r="O102" s="219">
        <f t="shared" si="5"/>
        <v>0</v>
      </c>
      <c r="Q102" s="81"/>
    </row>
    <row r="103" spans="1:17" x14ac:dyDescent="0.3">
      <c r="A103" s="72" t="s">
        <v>114</v>
      </c>
      <c r="B103" s="83"/>
      <c r="C103" s="304">
        <v>0</v>
      </c>
      <c r="D103" s="304">
        <v>0</v>
      </c>
      <c r="E103" s="382">
        <v>0</v>
      </c>
      <c r="F103" s="304">
        <v>0</v>
      </c>
      <c r="G103" s="384">
        <v>0</v>
      </c>
      <c r="H103" s="382">
        <v>0</v>
      </c>
      <c r="I103" s="384">
        <v>0</v>
      </c>
      <c r="J103" s="384">
        <v>0</v>
      </c>
      <c r="K103" s="384">
        <v>0</v>
      </c>
      <c r="L103" s="382"/>
      <c r="M103" s="438"/>
      <c r="N103" s="383"/>
      <c r="O103" s="219">
        <f t="shared" si="5"/>
        <v>0</v>
      </c>
      <c r="Q103" s="81"/>
    </row>
    <row r="104" spans="1:17" ht="16.2" x14ac:dyDescent="0.45">
      <c r="A104" s="72" t="s">
        <v>160</v>
      </c>
      <c r="B104" s="83"/>
      <c r="C104" s="304">
        <v>0</v>
      </c>
      <c r="D104" s="304">
        <v>0</v>
      </c>
      <c r="E104" s="382">
        <v>0</v>
      </c>
      <c r="F104" s="304">
        <v>0</v>
      </c>
      <c r="G104" s="384">
        <v>0</v>
      </c>
      <c r="H104" s="382">
        <v>0</v>
      </c>
      <c r="I104" s="384">
        <v>0</v>
      </c>
      <c r="J104" s="384">
        <v>0</v>
      </c>
      <c r="K104" s="384">
        <v>0</v>
      </c>
      <c r="L104" s="382"/>
      <c r="M104" s="438"/>
      <c r="N104" s="383"/>
      <c r="O104" s="219">
        <f t="shared" si="5"/>
        <v>0</v>
      </c>
      <c r="Q104" s="305"/>
    </row>
    <row r="105" spans="1:17" x14ac:dyDescent="0.3">
      <c r="A105" s="72" t="s">
        <v>161</v>
      </c>
      <c r="B105" s="83"/>
      <c r="C105" s="304">
        <v>0</v>
      </c>
      <c r="D105" s="304">
        <v>0</v>
      </c>
      <c r="E105" s="382">
        <v>0</v>
      </c>
      <c r="F105" s="304">
        <v>0</v>
      </c>
      <c r="G105" s="384">
        <v>0</v>
      </c>
      <c r="H105" s="382">
        <v>0</v>
      </c>
      <c r="I105" s="384">
        <v>0</v>
      </c>
      <c r="J105" s="384">
        <v>0</v>
      </c>
      <c r="K105" s="384">
        <v>0</v>
      </c>
      <c r="L105" s="382"/>
      <c r="M105" s="438"/>
      <c r="N105" s="383"/>
      <c r="O105" s="219">
        <f t="shared" si="5"/>
        <v>0</v>
      </c>
      <c r="Q105" s="81"/>
    </row>
    <row r="106" spans="1:17" x14ac:dyDescent="0.3">
      <c r="A106" s="72" t="s">
        <v>162</v>
      </c>
      <c r="B106" s="83"/>
      <c r="C106" s="382">
        <v>0</v>
      </c>
      <c r="D106" s="304">
        <v>0</v>
      </c>
      <c r="E106" s="382">
        <v>0</v>
      </c>
      <c r="F106" s="304">
        <v>0</v>
      </c>
      <c r="G106" s="384">
        <v>0</v>
      </c>
      <c r="H106" s="382">
        <v>0</v>
      </c>
      <c r="I106" s="384">
        <v>0</v>
      </c>
      <c r="J106" s="384">
        <v>0</v>
      </c>
      <c r="K106" s="384">
        <v>0</v>
      </c>
      <c r="L106" s="382"/>
      <c r="M106" s="438"/>
      <c r="N106" s="383"/>
      <c r="O106" s="219">
        <f t="shared" si="5"/>
        <v>0</v>
      </c>
      <c r="Q106" s="81"/>
    </row>
    <row r="107" spans="1:17" x14ac:dyDescent="0.3">
      <c r="A107" s="72" t="s">
        <v>163</v>
      </c>
      <c r="B107" s="83"/>
      <c r="C107" s="382">
        <v>0</v>
      </c>
      <c r="D107" s="304">
        <v>0</v>
      </c>
      <c r="E107" s="382">
        <v>0</v>
      </c>
      <c r="F107" s="304">
        <v>0</v>
      </c>
      <c r="G107" s="384">
        <v>0</v>
      </c>
      <c r="H107" s="382">
        <v>0</v>
      </c>
      <c r="I107" s="384">
        <v>0</v>
      </c>
      <c r="J107" s="384">
        <v>0</v>
      </c>
      <c r="K107" s="384">
        <v>0</v>
      </c>
      <c r="L107" s="382"/>
      <c r="M107" s="438"/>
      <c r="N107" s="383"/>
      <c r="O107" s="219">
        <f t="shared" si="5"/>
        <v>0</v>
      </c>
      <c r="Q107" s="81"/>
    </row>
    <row r="108" spans="1:17" x14ac:dyDescent="0.3">
      <c r="A108" s="72" t="s">
        <v>311</v>
      </c>
      <c r="B108" s="83"/>
      <c r="C108" s="382">
        <v>0</v>
      </c>
      <c r="D108" s="304">
        <v>0</v>
      </c>
      <c r="E108" s="382">
        <v>0</v>
      </c>
      <c r="F108" s="304">
        <v>0</v>
      </c>
      <c r="G108" s="384">
        <v>0</v>
      </c>
      <c r="H108" s="382">
        <v>0</v>
      </c>
      <c r="I108" s="384">
        <v>0</v>
      </c>
      <c r="J108" s="384">
        <v>0</v>
      </c>
      <c r="K108" s="384">
        <v>0</v>
      </c>
      <c r="L108" s="382"/>
      <c r="M108" s="438"/>
      <c r="N108" s="383"/>
      <c r="O108" s="219">
        <f t="shared" si="5"/>
        <v>0</v>
      </c>
      <c r="Q108" s="81"/>
    </row>
    <row r="109" spans="1:17" x14ac:dyDescent="0.3">
      <c r="A109" s="72" t="s">
        <v>164</v>
      </c>
      <c r="B109" s="83"/>
      <c r="C109" s="382">
        <v>0</v>
      </c>
      <c r="D109" s="304">
        <v>0</v>
      </c>
      <c r="E109" s="382">
        <v>-190296449.05000001</v>
      </c>
      <c r="F109" s="304">
        <v>0</v>
      </c>
      <c r="G109" s="384">
        <v>0</v>
      </c>
      <c r="H109" s="382">
        <v>-190209044.94</v>
      </c>
      <c r="I109" s="384">
        <v>0</v>
      </c>
      <c r="J109" s="384">
        <v>0</v>
      </c>
      <c r="K109" s="384">
        <v>-227289003.09</v>
      </c>
      <c r="L109" s="382"/>
      <c r="M109" s="438"/>
      <c r="N109" s="383"/>
      <c r="O109" s="219">
        <f t="shared" si="5"/>
        <v>-607794497.08000004</v>
      </c>
      <c r="Q109" s="81"/>
    </row>
    <row r="110" spans="1:17" x14ac:dyDescent="0.3">
      <c r="A110" s="72" t="s">
        <v>165</v>
      </c>
      <c r="B110" s="83"/>
      <c r="C110" s="382">
        <v>0</v>
      </c>
      <c r="D110" s="304">
        <v>0</v>
      </c>
      <c r="E110" s="382">
        <v>0</v>
      </c>
      <c r="F110" s="304">
        <v>0</v>
      </c>
      <c r="G110" s="384">
        <v>0</v>
      </c>
      <c r="H110" s="382">
        <v>0</v>
      </c>
      <c r="I110" s="384">
        <v>0</v>
      </c>
      <c r="J110" s="384">
        <v>0</v>
      </c>
      <c r="K110" s="384">
        <v>0</v>
      </c>
      <c r="L110" s="382"/>
      <c r="M110" s="438"/>
      <c r="N110" s="383"/>
      <c r="O110" s="219">
        <f t="shared" si="5"/>
        <v>0</v>
      </c>
      <c r="Q110" s="81"/>
    </row>
    <row r="111" spans="1:17" x14ac:dyDescent="0.3">
      <c r="A111" s="72" t="s">
        <v>323</v>
      </c>
      <c r="B111" s="83"/>
      <c r="C111" s="382">
        <v>0</v>
      </c>
      <c r="D111" s="304">
        <v>0</v>
      </c>
      <c r="E111" s="382">
        <v>0</v>
      </c>
      <c r="F111" s="304">
        <v>0</v>
      </c>
      <c r="G111" s="384">
        <v>0</v>
      </c>
      <c r="H111" s="382">
        <v>0</v>
      </c>
      <c r="I111" s="384">
        <v>0</v>
      </c>
      <c r="J111" s="384">
        <v>0</v>
      </c>
      <c r="K111" s="384">
        <v>0</v>
      </c>
      <c r="L111" s="382"/>
      <c r="M111" s="438"/>
      <c r="N111" s="383"/>
      <c r="O111" s="219">
        <f t="shared" si="5"/>
        <v>0</v>
      </c>
      <c r="P111" s="81"/>
      <c r="Q111" s="81"/>
    </row>
    <row r="112" spans="1:17" x14ac:dyDescent="0.3">
      <c r="A112" s="72" t="s">
        <v>391</v>
      </c>
      <c r="B112" s="83"/>
      <c r="C112" s="382">
        <v>0</v>
      </c>
      <c r="D112" s="304">
        <v>0</v>
      </c>
      <c r="E112" s="382">
        <v>0</v>
      </c>
      <c r="F112" s="304">
        <v>0</v>
      </c>
      <c r="G112" s="384">
        <v>0</v>
      </c>
      <c r="H112" s="382">
        <v>0</v>
      </c>
      <c r="I112" s="384">
        <v>0</v>
      </c>
      <c r="J112" s="384">
        <v>0</v>
      </c>
      <c r="K112" s="384">
        <v>0</v>
      </c>
      <c r="L112" s="382"/>
      <c r="M112" s="438"/>
      <c r="N112" s="383"/>
      <c r="O112" s="219">
        <f t="shared" si="5"/>
        <v>0</v>
      </c>
      <c r="Q112" s="81"/>
    </row>
    <row r="113" spans="1:17" ht="15" thickBot="1" x14ac:dyDescent="0.35">
      <c r="A113" s="538" t="s">
        <v>320</v>
      </c>
      <c r="B113" s="539"/>
      <c r="C113" s="501">
        <v>0</v>
      </c>
      <c r="D113" s="514">
        <v>0</v>
      </c>
      <c r="E113" s="501">
        <v>-78649.73</v>
      </c>
      <c r="F113" s="514">
        <v>0</v>
      </c>
      <c r="G113" s="540">
        <v>0</v>
      </c>
      <c r="H113" s="501">
        <v>-85571.61</v>
      </c>
      <c r="I113" s="540">
        <v>0</v>
      </c>
      <c r="J113" s="540">
        <v>0</v>
      </c>
      <c r="K113" s="540">
        <v>-61288.58</v>
      </c>
      <c r="L113" s="501"/>
      <c r="M113" s="541"/>
      <c r="N113" s="542"/>
      <c r="O113" s="455">
        <f t="shared" si="5"/>
        <v>-225509.91999999998</v>
      </c>
      <c r="Q113" s="81"/>
    </row>
    <row r="114" spans="1:17" ht="15" thickBot="1" x14ac:dyDescent="0.35">
      <c r="A114" s="211" t="s">
        <v>166</v>
      </c>
      <c r="B114" s="543"/>
      <c r="C114" s="544">
        <f>SUM(C2:C113)</f>
        <v>518306666.11000001</v>
      </c>
      <c r="D114" s="544">
        <f t="shared" ref="D114:M114" si="6">SUM(D2:D113)</f>
        <v>809985224.50999999</v>
      </c>
      <c r="E114" s="544">
        <f t="shared" si="6"/>
        <v>341141447.25</v>
      </c>
      <c r="F114" s="544">
        <f t="shared" si="6"/>
        <v>583201947.65999997</v>
      </c>
      <c r="G114" s="545">
        <f>SUM(G2:G113)</f>
        <v>929810548.18000007</v>
      </c>
      <c r="H114" s="544">
        <f t="shared" si="6"/>
        <v>318582034.17999995</v>
      </c>
      <c r="I114" s="544">
        <f t="shared" si="6"/>
        <v>523329798.30000001</v>
      </c>
      <c r="J114" s="545">
        <f t="shared" si="6"/>
        <v>709689918.23000002</v>
      </c>
      <c r="K114" s="545">
        <f t="shared" si="6"/>
        <v>471735723.49999994</v>
      </c>
      <c r="L114" s="544">
        <f t="shared" si="6"/>
        <v>0</v>
      </c>
      <c r="M114" s="546">
        <f t="shared" si="6"/>
        <v>0</v>
      </c>
      <c r="N114" s="570">
        <f>SUM(N2:N113)</f>
        <v>0</v>
      </c>
      <c r="O114" s="535">
        <f>SUM(O2:O113)</f>
        <v>5205783307.920001</v>
      </c>
      <c r="P114" s="283"/>
      <c r="Q114" s="81"/>
    </row>
    <row r="115" spans="1:17" s="85" customFormat="1" x14ac:dyDescent="0.3">
      <c r="B115" s="86"/>
      <c r="F115" s="366"/>
      <c r="G115" s="248"/>
      <c r="I115" s="248"/>
      <c r="J115" s="248"/>
      <c r="K115" s="248"/>
      <c r="M115" s="441"/>
      <c r="N115" s="361"/>
      <c r="Q115" s="81"/>
    </row>
    <row r="116" spans="1:17" s="85" customFormat="1" x14ac:dyDescent="0.3">
      <c r="B116" s="86"/>
      <c r="D116" s="366"/>
      <c r="F116" s="366"/>
      <c r="G116" s="248"/>
      <c r="I116" s="248"/>
      <c r="J116" s="248"/>
      <c r="K116" s="248"/>
      <c r="M116" s="441"/>
      <c r="N116" s="361"/>
    </row>
    <row r="117" spans="1:17" x14ac:dyDescent="0.3">
      <c r="A117" s="512" t="s">
        <v>199</v>
      </c>
      <c r="B117" s="6"/>
      <c r="C117" s="80"/>
      <c r="D117" s="80"/>
      <c r="E117" s="80"/>
      <c r="F117" s="304"/>
      <c r="G117" s="294"/>
      <c r="H117" s="80"/>
      <c r="I117" s="294"/>
      <c r="J117" s="294"/>
      <c r="K117" s="294"/>
      <c r="L117" s="80"/>
      <c r="M117" s="438"/>
      <c r="N117" s="378"/>
      <c r="O117" s="80"/>
    </row>
    <row r="118" spans="1:17" x14ac:dyDescent="0.3">
      <c r="A118" s="87" t="s">
        <v>201</v>
      </c>
      <c r="B118" s="6"/>
      <c r="C118" s="88">
        <v>464657</v>
      </c>
      <c r="D118" s="367">
        <v>460934</v>
      </c>
      <c r="E118" s="88">
        <v>460891</v>
      </c>
      <c r="F118" s="368">
        <v>457045</v>
      </c>
      <c r="G118" s="249">
        <v>454039</v>
      </c>
      <c r="H118" s="88">
        <v>452173</v>
      </c>
      <c r="I118" s="249">
        <v>451387</v>
      </c>
      <c r="J118" s="249">
        <v>450880</v>
      </c>
      <c r="K118" s="249">
        <v>449736</v>
      </c>
      <c r="L118" s="89"/>
      <c r="M118" s="444"/>
      <c r="N118" s="383"/>
      <c r="O118" s="88">
        <f>SUM(C118:N118)</f>
        <v>4101742</v>
      </c>
    </row>
    <row r="119" spans="1:17" x14ac:dyDescent="0.3">
      <c r="A119" s="87"/>
      <c r="B119" s="6"/>
      <c r="C119" s="88"/>
      <c r="D119" s="367"/>
      <c r="E119" s="88"/>
      <c r="F119" s="304"/>
      <c r="G119" s="249"/>
      <c r="H119" s="88"/>
      <c r="I119" s="249"/>
      <c r="J119" s="249"/>
      <c r="K119" s="249"/>
      <c r="L119" s="88"/>
      <c r="M119" s="444"/>
      <c r="N119" s="383"/>
      <c r="O119" s="88">
        <v>0</v>
      </c>
    </row>
    <row r="120" spans="1:17" ht="15" thickBot="1" x14ac:dyDescent="0.35">
      <c r="A120" s="499"/>
      <c r="B120" s="500"/>
      <c r="C120" s="503"/>
      <c r="D120" s="513"/>
      <c r="E120" s="503"/>
      <c r="F120" s="514"/>
      <c r="G120" s="504"/>
      <c r="H120" s="503"/>
      <c r="I120" s="504"/>
      <c r="J120" s="504"/>
      <c r="K120" s="504"/>
      <c r="L120" s="503"/>
      <c r="M120" s="515"/>
      <c r="N120" s="542"/>
      <c r="O120" s="503">
        <f>SUM(C125:N125)</f>
        <v>0</v>
      </c>
    </row>
    <row r="121" spans="1:17" ht="15" thickBot="1" x14ac:dyDescent="0.35">
      <c r="A121" s="494" t="s">
        <v>185</v>
      </c>
      <c r="B121" s="495"/>
      <c r="C121" s="516">
        <f>SUM(C118:C120)</f>
        <v>464657</v>
      </c>
      <c r="D121" s="517">
        <f>SUM(D118:D120)</f>
        <v>460934</v>
      </c>
      <c r="E121" s="516">
        <f t="shared" ref="E121:N121" si="7">SUM(E118:E120)</f>
        <v>460891</v>
      </c>
      <c r="F121" s="518">
        <f t="shared" si="7"/>
        <v>457045</v>
      </c>
      <c r="G121" s="519">
        <f t="shared" si="7"/>
        <v>454039</v>
      </c>
      <c r="H121" s="516">
        <f t="shared" si="7"/>
        <v>452173</v>
      </c>
      <c r="I121" s="519">
        <f t="shared" si="7"/>
        <v>451387</v>
      </c>
      <c r="J121" s="519">
        <f t="shared" si="7"/>
        <v>450880</v>
      </c>
      <c r="K121" s="519">
        <f>SUM(K118:K120)</f>
        <v>449736</v>
      </c>
      <c r="L121" s="516">
        <f t="shared" si="7"/>
        <v>0</v>
      </c>
      <c r="M121" s="520">
        <f t="shared" si="7"/>
        <v>0</v>
      </c>
      <c r="N121" s="496">
        <f t="shared" si="7"/>
        <v>0</v>
      </c>
      <c r="O121" s="521">
        <f>SUM(C121:N121)</f>
        <v>4101742</v>
      </c>
    </row>
    <row r="122" spans="1:17" ht="15" thickBot="1" x14ac:dyDescent="0.35"/>
    <row r="123" spans="1:17" ht="15" thickBot="1" x14ac:dyDescent="0.35">
      <c r="A123" s="522" t="s">
        <v>197</v>
      </c>
      <c r="B123" s="523"/>
      <c r="C123" s="524">
        <f>+C114/C121</f>
        <v>1115.4607938974341</v>
      </c>
      <c r="D123" s="525">
        <f>+D114/D121</f>
        <v>1757.2694236268098</v>
      </c>
      <c r="E123" s="524">
        <f>+E114/E121</f>
        <v>740.17814895495894</v>
      </c>
      <c r="F123" s="524">
        <f>+F114/F121</f>
        <v>1276.0274101237296</v>
      </c>
      <c r="G123" s="526">
        <f t="shared" ref="G123:M123" si="8">+G114/G121</f>
        <v>2047.8649371089268</v>
      </c>
      <c r="H123" s="524">
        <f t="shared" si="8"/>
        <v>704.55784440910884</v>
      </c>
      <c r="I123" s="526">
        <f t="shared" si="8"/>
        <v>1159.3816354923824</v>
      </c>
      <c r="J123" s="526">
        <f t="shared" si="8"/>
        <v>1574.0106419224628</v>
      </c>
      <c r="K123" s="526">
        <f>+K114/K121</f>
        <v>1048.9169724015865</v>
      </c>
      <c r="L123" s="524" t="e">
        <f>+L114/L121</f>
        <v>#DIV/0!</v>
      </c>
      <c r="M123" s="527" t="e">
        <f t="shared" si="8"/>
        <v>#DIV/0!</v>
      </c>
      <c r="N123" s="528" t="e">
        <f>+N114/N121</f>
        <v>#DIV/0!</v>
      </c>
      <c r="O123" s="529">
        <f>O114/O121</f>
        <v>1269.164005907734</v>
      </c>
    </row>
    <row r="125" spans="1:17" x14ac:dyDescent="0.3">
      <c r="E125" s="85"/>
    </row>
    <row r="126" spans="1:17" ht="12.75" customHeight="1" x14ac:dyDescent="0.3">
      <c r="D126" s="366"/>
      <c r="F126" s="251"/>
      <c r="G126" s="247"/>
      <c r="I126" s="376"/>
      <c r="J126" s="295"/>
    </row>
    <row r="127" spans="1:17" ht="15.75" customHeight="1" x14ac:dyDescent="0.3">
      <c r="C127" s="81"/>
      <c r="D127" s="366"/>
      <c r="F127" s="251"/>
      <c r="I127" s="295"/>
      <c r="J127" s="295"/>
    </row>
    <row r="128" spans="1:17" ht="25.5" customHeight="1" x14ac:dyDescent="0.3">
      <c r="C128" s="81"/>
      <c r="F128" s="251"/>
      <c r="I128" s="295"/>
      <c r="J128" s="295"/>
    </row>
    <row r="129" spans="9:10" x14ac:dyDescent="0.3">
      <c r="I129" s="295"/>
      <c r="J129" s="295"/>
    </row>
    <row r="130" spans="9:10" x14ac:dyDescent="0.3">
      <c r="J130" s="295"/>
    </row>
  </sheetData>
  <pageMargins left="0.25" right="0.25" top="0.25" bottom="0.25" header="0.3" footer="0.3"/>
  <pageSetup paperSize="5" scale="66" fitToHeight="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D134"/>
  <sheetViews>
    <sheetView zoomScaleNormal="100" workbookViewId="0">
      <pane xSplit="2" ySplit="1" topLeftCell="I2" activePane="bottomRight" state="frozen"/>
      <selection activeCell="I108" sqref="I108"/>
      <selection pane="topRight" activeCell="I108" sqref="I108"/>
      <selection pane="bottomLeft" activeCell="I108" sqref="I108"/>
      <selection pane="bottomRight" activeCell="K120" sqref="K120"/>
    </sheetView>
  </sheetViews>
  <sheetFormatPr defaultColWidth="9.33203125" defaultRowHeight="14.4" x14ac:dyDescent="0.3"/>
  <cols>
    <col min="1" max="1" width="50.44140625" customWidth="1"/>
    <col min="2" max="2" width="8.5546875" style="90" bestFit="1" customWidth="1"/>
    <col min="3" max="5" width="16.6640625" customWidth="1"/>
    <col min="6" max="6" width="16.6640625" style="248" customWidth="1"/>
    <col min="7" max="7" width="16.6640625" style="247" customWidth="1"/>
    <col min="8" max="8" width="16.6640625" customWidth="1"/>
    <col min="9" max="11" width="16.6640625" style="250" customWidth="1"/>
    <col min="12" max="13" width="16" hidden="1" customWidth="1"/>
    <col min="14" max="14" width="16" style="364" hidden="1" customWidth="1"/>
    <col min="15" max="15" width="20.33203125" customWidth="1"/>
    <col min="16" max="16" width="24.44140625" customWidth="1"/>
    <col min="17" max="17" width="17.6640625" customWidth="1"/>
  </cols>
  <sheetData>
    <row r="1" spans="1:15" ht="15" thickBot="1" x14ac:dyDescent="0.35">
      <c r="A1" s="110" t="s">
        <v>181</v>
      </c>
      <c r="B1" s="79"/>
      <c r="C1" s="386" t="s">
        <v>167</v>
      </c>
      <c r="D1" s="386" t="s">
        <v>168</v>
      </c>
      <c r="E1" s="408" t="s">
        <v>169</v>
      </c>
      <c r="F1" s="410" t="s">
        <v>170</v>
      </c>
      <c r="G1" s="388" t="s">
        <v>171</v>
      </c>
      <c r="H1" s="386" t="s">
        <v>172</v>
      </c>
      <c r="I1" s="388" t="s">
        <v>173</v>
      </c>
      <c r="J1" s="388" t="s">
        <v>174</v>
      </c>
      <c r="K1" s="388" t="s">
        <v>175</v>
      </c>
      <c r="L1" s="386" t="s">
        <v>176</v>
      </c>
      <c r="M1" s="386" t="s">
        <v>177</v>
      </c>
      <c r="N1" s="454" t="s">
        <v>178</v>
      </c>
      <c r="O1" s="389" t="s">
        <v>602</v>
      </c>
    </row>
    <row r="2" spans="1:15" x14ac:dyDescent="0.3">
      <c r="A2" s="3" t="s">
        <v>0</v>
      </c>
      <c r="B2" s="5"/>
      <c r="C2" s="380">
        <v>0</v>
      </c>
      <c r="D2" s="380">
        <v>0</v>
      </c>
      <c r="E2" s="379">
        <v>0</v>
      </c>
      <c r="F2" s="384">
        <v>0</v>
      </c>
      <c r="G2" s="380">
        <v>0</v>
      </c>
      <c r="H2" s="381">
        <v>0</v>
      </c>
      <c r="I2" s="380">
        <v>0</v>
      </c>
      <c r="J2" s="380">
        <v>0</v>
      </c>
      <c r="K2" s="91">
        <v>0</v>
      </c>
      <c r="L2" s="384"/>
      <c r="M2" s="71"/>
      <c r="N2" s="379"/>
      <c r="O2" s="219">
        <f>C2+D2+E2+F2+G2+H2+I2+J2+K2+L2+M2+N2</f>
        <v>0</v>
      </c>
    </row>
    <row r="3" spans="1:15" x14ac:dyDescent="0.3">
      <c r="A3" s="4" t="s">
        <v>1</v>
      </c>
      <c r="B3" s="82" t="s">
        <v>2</v>
      </c>
      <c r="C3" s="380">
        <v>12101.6</v>
      </c>
      <c r="D3" s="380">
        <v>26119.81</v>
      </c>
      <c r="E3" s="379">
        <f>40135.28+12840.39</f>
        <v>52975.67</v>
      </c>
      <c r="F3" s="384">
        <v>54346.85</v>
      </c>
      <c r="G3" s="380">
        <v>140030.59</v>
      </c>
      <c r="H3" s="381">
        <v>15653.66</v>
      </c>
      <c r="I3" s="380">
        <v>73771.78</v>
      </c>
      <c r="J3" s="380">
        <v>49670.32</v>
      </c>
      <c r="K3" s="381">
        <v>18424.75</v>
      </c>
      <c r="L3" s="384"/>
      <c r="M3" s="71"/>
      <c r="N3" s="379"/>
      <c r="O3" s="219">
        <f t="shared" ref="O3:O66" si="0">C3+D3+E3+F3+G3+H3+I3+J3+K3+L3+M3+N3</f>
        <v>443095.02999999997</v>
      </c>
    </row>
    <row r="4" spans="1:15" x14ac:dyDescent="0.3">
      <c r="A4" s="72" t="s">
        <v>3</v>
      </c>
      <c r="B4" s="1" t="s">
        <v>4</v>
      </c>
      <c r="C4" s="380">
        <v>0</v>
      </c>
      <c r="D4" s="380">
        <v>0</v>
      </c>
      <c r="E4" s="379">
        <v>0</v>
      </c>
      <c r="F4" s="384">
        <v>0</v>
      </c>
      <c r="G4" s="384">
        <v>0</v>
      </c>
      <c r="H4" s="381">
        <v>0</v>
      </c>
      <c r="I4" s="380">
        <v>0</v>
      </c>
      <c r="J4" s="380">
        <v>0</v>
      </c>
      <c r="K4" s="381">
        <v>0</v>
      </c>
      <c r="L4" s="384"/>
      <c r="M4" s="71"/>
      <c r="N4" s="379"/>
      <c r="O4" s="219">
        <f t="shared" si="0"/>
        <v>0</v>
      </c>
    </row>
    <row r="5" spans="1:15" x14ac:dyDescent="0.3">
      <c r="A5" s="72" t="s">
        <v>5</v>
      </c>
      <c r="B5" s="1" t="s">
        <v>6</v>
      </c>
      <c r="C5" s="380">
        <v>0</v>
      </c>
      <c r="D5" s="380">
        <v>0</v>
      </c>
      <c r="E5" s="379">
        <v>0</v>
      </c>
      <c r="F5" s="384">
        <v>0</v>
      </c>
      <c r="G5" s="384">
        <v>0</v>
      </c>
      <c r="H5" s="381">
        <v>0</v>
      </c>
      <c r="I5" s="380">
        <v>0</v>
      </c>
      <c r="J5" s="380">
        <v>0</v>
      </c>
      <c r="K5" s="381">
        <v>0</v>
      </c>
      <c r="L5" s="384"/>
      <c r="M5" s="71"/>
      <c r="N5" s="379"/>
      <c r="O5" s="219">
        <f t="shared" si="0"/>
        <v>0</v>
      </c>
    </row>
    <row r="6" spans="1:15" x14ac:dyDescent="0.3">
      <c r="A6" s="72" t="s">
        <v>7</v>
      </c>
      <c r="B6" s="1" t="s">
        <v>8</v>
      </c>
      <c r="C6" s="380">
        <v>0</v>
      </c>
      <c r="D6" s="380">
        <v>0</v>
      </c>
      <c r="E6" s="379">
        <v>0</v>
      </c>
      <c r="F6" s="384">
        <v>0</v>
      </c>
      <c r="G6" s="384">
        <v>0</v>
      </c>
      <c r="H6" s="381">
        <v>0</v>
      </c>
      <c r="I6" s="380">
        <v>0</v>
      </c>
      <c r="J6" s="380">
        <v>0</v>
      </c>
      <c r="K6" s="381">
        <v>0</v>
      </c>
      <c r="L6" s="384"/>
      <c r="M6" s="71"/>
      <c r="N6" s="379"/>
      <c r="O6" s="219">
        <f t="shared" si="0"/>
        <v>0</v>
      </c>
    </row>
    <row r="7" spans="1:15" x14ac:dyDescent="0.3">
      <c r="A7" s="72" t="s">
        <v>9</v>
      </c>
      <c r="B7" s="1" t="s">
        <v>10</v>
      </c>
      <c r="C7" s="380">
        <v>0</v>
      </c>
      <c r="D7" s="380">
        <v>0</v>
      </c>
      <c r="E7" s="379">
        <v>0</v>
      </c>
      <c r="F7" s="384">
        <v>0</v>
      </c>
      <c r="G7" s="384">
        <v>0</v>
      </c>
      <c r="H7" s="381">
        <v>0</v>
      </c>
      <c r="I7" s="380">
        <v>0</v>
      </c>
      <c r="J7" s="380">
        <v>0</v>
      </c>
      <c r="K7" s="381">
        <v>0</v>
      </c>
      <c r="L7" s="384"/>
      <c r="M7" s="71"/>
      <c r="N7" s="379"/>
      <c r="O7" s="219">
        <f t="shared" si="0"/>
        <v>0</v>
      </c>
    </row>
    <row r="8" spans="1:15" x14ac:dyDescent="0.3">
      <c r="A8" s="72" t="s">
        <v>778</v>
      </c>
      <c r="B8" s="1" t="s">
        <v>777</v>
      </c>
      <c r="C8" s="380">
        <v>0</v>
      </c>
      <c r="D8" s="380">
        <v>0</v>
      </c>
      <c r="E8" s="379">
        <v>0</v>
      </c>
      <c r="F8" s="384">
        <v>0</v>
      </c>
      <c r="G8" s="384">
        <v>0</v>
      </c>
      <c r="H8" s="381">
        <v>0</v>
      </c>
      <c r="I8" s="380">
        <v>0</v>
      </c>
      <c r="J8" s="380">
        <v>0</v>
      </c>
      <c r="K8" s="381">
        <v>0</v>
      </c>
      <c r="L8" s="384"/>
      <c r="M8" s="71"/>
      <c r="N8" s="379"/>
      <c r="O8" s="219">
        <f t="shared" si="0"/>
        <v>0</v>
      </c>
    </row>
    <row r="9" spans="1:15" x14ac:dyDescent="0.3">
      <c r="A9" s="72" t="s">
        <v>11</v>
      </c>
      <c r="B9" s="1" t="s">
        <v>12</v>
      </c>
      <c r="C9" s="380">
        <v>0</v>
      </c>
      <c r="D9" s="380">
        <v>0</v>
      </c>
      <c r="E9" s="379">
        <v>0</v>
      </c>
      <c r="F9" s="384">
        <v>0</v>
      </c>
      <c r="G9" s="384">
        <v>0</v>
      </c>
      <c r="H9" s="381">
        <v>0</v>
      </c>
      <c r="I9" s="380">
        <v>0</v>
      </c>
      <c r="J9" s="380">
        <v>0</v>
      </c>
      <c r="K9" s="381">
        <v>0</v>
      </c>
      <c r="L9" s="384"/>
      <c r="M9" s="71"/>
      <c r="N9" s="379"/>
      <c r="O9" s="219">
        <f t="shared" si="0"/>
        <v>0</v>
      </c>
    </row>
    <row r="10" spans="1:15" x14ac:dyDescent="0.3">
      <c r="A10" s="72" t="s">
        <v>13</v>
      </c>
      <c r="B10" s="1" t="s">
        <v>14</v>
      </c>
      <c r="C10" s="380">
        <v>0</v>
      </c>
      <c r="D10" s="380">
        <v>0</v>
      </c>
      <c r="E10" s="379">
        <v>0</v>
      </c>
      <c r="F10" s="384">
        <v>0</v>
      </c>
      <c r="G10" s="384">
        <v>0</v>
      </c>
      <c r="H10" s="381">
        <v>0</v>
      </c>
      <c r="I10" s="380">
        <v>0</v>
      </c>
      <c r="J10" s="380">
        <v>0</v>
      </c>
      <c r="K10" s="381">
        <v>0</v>
      </c>
      <c r="L10" s="384"/>
      <c r="M10" s="71"/>
      <c r="N10" s="379"/>
      <c r="O10" s="219">
        <f t="shared" si="0"/>
        <v>0</v>
      </c>
    </row>
    <row r="11" spans="1:15" x14ac:dyDescent="0.3">
      <c r="A11" s="72" t="s">
        <v>336</v>
      </c>
      <c r="B11" s="1" t="s">
        <v>334</v>
      </c>
      <c r="C11" s="380">
        <v>2403.37</v>
      </c>
      <c r="D11" s="380">
        <v>11753.97</v>
      </c>
      <c r="E11" s="379">
        <v>0</v>
      </c>
      <c r="F11" s="384">
        <v>23252.799999999999</v>
      </c>
      <c r="G11" s="380">
        <v>6854.35</v>
      </c>
      <c r="H11" s="381">
        <v>4165.79</v>
      </c>
      <c r="I11" s="380">
        <v>11065.78</v>
      </c>
      <c r="J11" s="380">
        <v>3201.71</v>
      </c>
      <c r="K11" s="381">
        <v>8894.1299999999992</v>
      </c>
      <c r="L11" s="384"/>
      <c r="M11" s="71"/>
      <c r="N11" s="379"/>
      <c r="O11" s="219">
        <f t="shared" si="0"/>
        <v>71591.899999999994</v>
      </c>
    </row>
    <row r="12" spans="1:15" x14ac:dyDescent="0.3">
      <c r="A12" s="72" t="s">
        <v>324</v>
      </c>
      <c r="B12" s="1" t="s">
        <v>325</v>
      </c>
      <c r="C12" s="380">
        <v>0</v>
      </c>
      <c r="D12" s="380">
        <v>0</v>
      </c>
      <c r="E12" s="379">
        <v>0</v>
      </c>
      <c r="F12" s="384">
        <v>0</v>
      </c>
      <c r="G12" s="384">
        <v>0</v>
      </c>
      <c r="H12" s="381">
        <v>0</v>
      </c>
      <c r="I12" s="380">
        <v>0</v>
      </c>
      <c r="J12" s="380">
        <v>0</v>
      </c>
      <c r="K12" s="381">
        <v>0</v>
      </c>
      <c r="L12" s="384"/>
      <c r="M12" s="380"/>
      <c r="N12" s="379"/>
      <c r="O12" s="219">
        <f t="shared" si="0"/>
        <v>0</v>
      </c>
    </row>
    <row r="13" spans="1:15" x14ac:dyDescent="0.3">
      <c r="A13" s="72" t="s">
        <v>787</v>
      </c>
      <c r="B13" s="1" t="s">
        <v>788</v>
      </c>
      <c r="C13" s="380">
        <v>0</v>
      </c>
      <c r="D13" s="380">
        <v>0</v>
      </c>
      <c r="E13" s="379">
        <v>0</v>
      </c>
      <c r="F13" s="384">
        <v>0</v>
      </c>
      <c r="G13" s="384">
        <v>0</v>
      </c>
      <c r="H13" s="381">
        <v>0</v>
      </c>
      <c r="I13" s="380">
        <v>0</v>
      </c>
      <c r="J13" s="380">
        <v>0</v>
      </c>
      <c r="K13" s="381">
        <v>0</v>
      </c>
      <c r="L13" s="384"/>
      <c r="M13" s="380"/>
      <c r="N13" s="379"/>
      <c r="O13" s="219">
        <f t="shared" si="0"/>
        <v>0</v>
      </c>
    </row>
    <row r="14" spans="1:15" x14ac:dyDescent="0.3">
      <c r="A14" s="72" t="s">
        <v>15</v>
      </c>
      <c r="B14" s="1" t="s">
        <v>16</v>
      </c>
      <c r="C14" s="380">
        <v>38974.01</v>
      </c>
      <c r="D14" s="380">
        <v>46240.7</v>
      </c>
      <c r="E14" s="379">
        <v>21993.51</v>
      </c>
      <c r="F14" s="380">
        <v>34520.839999999997</v>
      </c>
      <c r="G14" s="380">
        <v>50302.17</v>
      </c>
      <c r="H14" s="381">
        <v>23164.9</v>
      </c>
      <c r="I14" s="380">
        <v>44691.839999999997</v>
      </c>
      <c r="J14" s="380">
        <v>59229.32</v>
      </c>
      <c r="K14" s="381">
        <v>51329.31</v>
      </c>
      <c r="L14" s="384"/>
      <c r="M14" s="380"/>
      <c r="N14" s="379"/>
      <c r="O14" s="219">
        <f t="shared" si="0"/>
        <v>370446.6</v>
      </c>
    </row>
    <row r="15" spans="1:15" x14ac:dyDescent="0.3">
      <c r="A15" s="72" t="s">
        <v>17</v>
      </c>
      <c r="B15" s="1" t="s">
        <v>18</v>
      </c>
      <c r="C15" s="380">
        <v>0</v>
      </c>
      <c r="D15" s="380">
        <v>0</v>
      </c>
      <c r="E15" s="379">
        <v>0</v>
      </c>
      <c r="F15" s="380">
        <v>0</v>
      </c>
      <c r="G15" s="380">
        <v>0</v>
      </c>
      <c r="H15" s="381">
        <v>0</v>
      </c>
      <c r="I15" s="380">
        <v>0</v>
      </c>
      <c r="J15" s="380">
        <v>0</v>
      </c>
      <c r="K15" s="381">
        <v>0</v>
      </c>
      <c r="L15" s="384"/>
      <c r="M15" s="380"/>
      <c r="N15" s="379"/>
      <c r="O15" s="219">
        <f t="shared" si="0"/>
        <v>0</v>
      </c>
    </row>
    <row r="16" spans="1:15" x14ac:dyDescent="0.3">
      <c r="A16" s="72" t="s">
        <v>19</v>
      </c>
      <c r="B16" s="1" t="s">
        <v>20</v>
      </c>
      <c r="C16" s="380">
        <v>0</v>
      </c>
      <c r="D16" s="380">
        <v>1347.81</v>
      </c>
      <c r="E16" s="379">
        <v>1347.81</v>
      </c>
      <c r="F16" s="380">
        <v>0</v>
      </c>
      <c r="G16" s="380">
        <v>1932.75</v>
      </c>
      <c r="H16" s="381">
        <v>1516.5</v>
      </c>
      <c r="I16" s="380">
        <v>0</v>
      </c>
      <c r="J16" s="380">
        <v>0</v>
      </c>
      <c r="K16" s="381">
        <v>0</v>
      </c>
      <c r="L16" s="384"/>
      <c r="M16" s="380"/>
      <c r="N16" s="379"/>
      <c r="O16" s="219">
        <f t="shared" si="0"/>
        <v>6144.87</v>
      </c>
    </row>
    <row r="17" spans="1:15" x14ac:dyDescent="0.3">
      <c r="A17" s="72" t="s">
        <v>779</v>
      </c>
      <c r="B17" s="1" t="s">
        <v>780</v>
      </c>
      <c r="C17" s="380">
        <v>311250.40999999997</v>
      </c>
      <c r="D17" s="380">
        <v>383471.56</v>
      </c>
      <c r="E17" s="379">
        <v>306857.71999999997</v>
      </c>
      <c r="F17" s="380">
        <v>1050831.93</v>
      </c>
      <c r="G17" s="380">
        <v>580320.91</v>
      </c>
      <c r="H17" s="381">
        <v>591325.49</v>
      </c>
      <c r="I17" s="380">
        <v>493247.06</v>
      </c>
      <c r="J17" s="380">
        <v>525624.12</v>
      </c>
      <c r="K17" s="381">
        <v>596985.28</v>
      </c>
      <c r="L17" s="384"/>
      <c r="M17" s="380"/>
      <c r="N17" s="379"/>
      <c r="O17" s="219">
        <f t="shared" si="0"/>
        <v>4839914.4799999995</v>
      </c>
    </row>
    <row r="18" spans="1:15" x14ac:dyDescent="0.3">
      <c r="A18" s="72" t="s">
        <v>21</v>
      </c>
      <c r="B18" s="1" t="s">
        <v>22</v>
      </c>
      <c r="C18" s="380">
        <v>61970</v>
      </c>
      <c r="D18" s="380">
        <v>114560</v>
      </c>
      <c r="E18" s="379">
        <v>67620</v>
      </c>
      <c r="F18" s="380">
        <v>80690</v>
      </c>
      <c r="G18" s="380">
        <v>76650</v>
      </c>
      <c r="H18" s="381">
        <v>71020</v>
      </c>
      <c r="I18" s="380">
        <v>75560</v>
      </c>
      <c r="J18" s="380">
        <v>71100</v>
      </c>
      <c r="K18" s="381">
        <v>78360</v>
      </c>
      <c r="L18" s="384"/>
      <c r="M18" s="380"/>
      <c r="N18" s="379"/>
      <c r="O18" s="219">
        <f t="shared" si="0"/>
        <v>697530</v>
      </c>
    </row>
    <row r="19" spans="1:15" x14ac:dyDescent="0.3">
      <c r="A19" s="72" t="s">
        <v>23</v>
      </c>
      <c r="B19" s="1" t="s">
        <v>24</v>
      </c>
      <c r="C19" s="380">
        <v>0</v>
      </c>
      <c r="D19" s="380">
        <v>0</v>
      </c>
      <c r="E19" s="379">
        <v>0</v>
      </c>
      <c r="F19" s="380">
        <v>0</v>
      </c>
      <c r="G19" s="380">
        <v>0</v>
      </c>
      <c r="H19" s="379">
        <v>0</v>
      </c>
      <c r="I19" s="380">
        <v>0</v>
      </c>
      <c r="J19" s="380">
        <v>0</v>
      </c>
      <c r="K19" s="381">
        <v>0</v>
      </c>
      <c r="L19" s="384"/>
      <c r="M19" s="380"/>
      <c r="N19" s="379"/>
      <c r="O19" s="219">
        <f t="shared" si="0"/>
        <v>0</v>
      </c>
    </row>
    <row r="20" spans="1:15" x14ac:dyDescent="0.3">
      <c r="A20" s="72" t="s">
        <v>25</v>
      </c>
      <c r="B20" s="1" t="s">
        <v>26</v>
      </c>
      <c r="C20" s="380">
        <v>2672.56</v>
      </c>
      <c r="D20" s="380">
        <v>4681.49</v>
      </c>
      <c r="E20" s="379">
        <v>2645.03</v>
      </c>
      <c r="F20" s="380">
        <v>10662.71</v>
      </c>
      <c r="G20" s="380">
        <v>15122.26</v>
      </c>
      <c r="H20" s="379">
        <v>5345.12</v>
      </c>
      <c r="I20" s="380">
        <v>5539</v>
      </c>
      <c r="J20" s="380">
        <v>16655.18</v>
      </c>
      <c r="K20" s="381">
        <v>1079.45</v>
      </c>
      <c r="L20" s="384"/>
      <c r="M20" s="380"/>
      <c r="N20" s="379"/>
      <c r="O20" s="219">
        <f t="shared" si="0"/>
        <v>64402.8</v>
      </c>
    </row>
    <row r="21" spans="1:15" x14ac:dyDescent="0.3">
      <c r="A21" s="72" t="s">
        <v>326</v>
      </c>
      <c r="B21" s="1" t="s">
        <v>327</v>
      </c>
      <c r="C21" s="380">
        <v>33240</v>
      </c>
      <c r="D21" s="380">
        <v>26190</v>
      </c>
      <c r="E21" s="379">
        <v>20370</v>
      </c>
      <c r="F21" s="380">
        <v>30105</v>
      </c>
      <c r="G21" s="380">
        <v>41415</v>
      </c>
      <c r="H21" s="379">
        <v>24090</v>
      </c>
      <c r="I21" s="380">
        <v>31440</v>
      </c>
      <c r="J21" s="380">
        <v>55350</v>
      </c>
      <c r="K21" s="381">
        <v>35925</v>
      </c>
      <c r="L21" s="384"/>
      <c r="M21" s="380"/>
      <c r="N21" s="379"/>
      <c r="O21" s="219">
        <f t="shared" si="0"/>
        <v>298125</v>
      </c>
    </row>
    <row r="22" spans="1:15" x14ac:dyDescent="0.3">
      <c r="A22" s="72" t="s">
        <v>27</v>
      </c>
      <c r="B22" s="1" t="s">
        <v>28</v>
      </c>
      <c r="C22" s="380">
        <v>0</v>
      </c>
      <c r="D22" s="380">
        <v>0</v>
      </c>
      <c r="E22" s="379">
        <v>0</v>
      </c>
      <c r="F22" s="380">
        <v>0</v>
      </c>
      <c r="G22" s="380">
        <v>0</v>
      </c>
      <c r="H22" s="379">
        <v>0</v>
      </c>
      <c r="I22" s="380">
        <v>0</v>
      </c>
      <c r="J22" s="380">
        <v>0</v>
      </c>
      <c r="K22" s="381">
        <v>0</v>
      </c>
      <c r="L22" s="384"/>
      <c r="M22" s="380"/>
      <c r="N22" s="379"/>
      <c r="O22" s="219">
        <f t="shared" si="0"/>
        <v>0</v>
      </c>
    </row>
    <row r="23" spans="1:15" x14ac:dyDescent="0.3">
      <c r="A23" s="72" t="s">
        <v>29</v>
      </c>
      <c r="B23" s="1" t="s">
        <v>30</v>
      </c>
      <c r="C23" s="380">
        <v>0</v>
      </c>
      <c r="D23" s="380">
        <v>0</v>
      </c>
      <c r="E23" s="379">
        <v>0</v>
      </c>
      <c r="F23" s="380">
        <v>0</v>
      </c>
      <c r="G23" s="380">
        <v>0</v>
      </c>
      <c r="H23" s="379">
        <v>0</v>
      </c>
      <c r="I23" s="380">
        <v>0</v>
      </c>
      <c r="J23" s="380">
        <v>0</v>
      </c>
      <c r="K23" s="381">
        <v>0</v>
      </c>
      <c r="L23" s="384"/>
      <c r="M23" s="380"/>
      <c r="N23" s="379"/>
      <c r="O23" s="219">
        <f t="shared" si="0"/>
        <v>0</v>
      </c>
    </row>
    <row r="24" spans="1:15" x14ac:dyDescent="0.3">
      <c r="A24" s="72" t="s">
        <v>31</v>
      </c>
      <c r="B24" s="1" t="s">
        <v>32</v>
      </c>
      <c r="C24" s="380">
        <v>52527.07</v>
      </c>
      <c r="D24" s="380">
        <v>319686.90999999997</v>
      </c>
      <c r="E24" s="379">
        <v>28349.94</v>
      </c>
      <c r="F24" s="380">
        <v>287778.55</v>
      </c>
      <c r="G24" s="380">
        <v>104031.65</v>
      </c>
      <c r="H24" s="381">
        <v>117979.24</v>
      </c>
      <c r="I24" s="380">
        <v>126740.55</v>
      </c>
      <c r="J24" s="380">
        <v>101216.22</v>
      </c>
      <c r="K24" s="381">
        <v>48309.25</v>
      </c>
      <c r="L24" s="384"/>
      <c r="M24" s="380"/>
      <c r="N24" s="379"/>
      <c r="O24" s="219">
        <f t="shared" si="0"/>
        <v>1186619.3800000001</v>
      </c>
    </row>
    <row r="25" spans="1:15" x14ac:dyDescent="0.3">
      <c r="A25" s="72" t="s">
        <v>33</v>
      </c>
      <c r="B25" s="1" t="s">
        <v>34</v>
      </c>
      <c r="C25" s="380">
        <v>67470.490000000005</v>
      </c>
      <c r="D25" s="380">
        <v>2374</v>
      </c>
      <c r="E25" s="379">
        <v>13143.35</v>
      </c>
      <c r="F25" s="380">
        <v>112825.97</v>
      </c>
      <c r="G25" s="380">
        <v>218146.48</v>
      </c>
      <c r="H25" s="381">
        <v>98580.6</v>
      </c>
      <c r="I25" s="380">
        <v>127513.39</v>
      </c>
      <c r="J25" s="380">
        <v>154985.15</v>
      </c>
      <c r="K25" s="381">
        <v>129716.67</v>
      </c>
      <c r="L25" s="384"/>
      <c r="M25" s="380"/>
      <c r="N25" s="379"/>
      <c r="O25" s="219">
        <f t="shared" si="0"/>
        <v>924756.10000000009</v>
      </c>
    </row>
    <row r="26" spans="1:15" x14ac:dyDescent="0.3">
      <c r="A26" s="72" t="s">
        <v>35</v>
      </c>
      <c r="B26" s="1" t="s">
        <v>36</v>
      </c>
      <c r="C26" s="380">
        <v>518.62</v>
      </c>
      <c r="D26" s="380">
        <v>0</v>
      </c>
      <c r="E26" s="379">
        <v>0</v>
      </c>
      <c r="F26" s="380">
        <v>766.14</v>
      </c>
      <c r="G26" s="380">
        <v>80.52</v>
      </c>
      <c r="H26" s="381">
        <v>718.08</v>
      </c>
      <c r="I26" s="380">
        <v>1018.57</v>
      </c>
      <c r="J26" s="380">
        <v>0</v>
      </c>
      <c r="K26" s="381">
        <v>699.23</v>
      </c>
      <c r="L26" s="384"/>
      <c r="M26" s="380"/>
      <c r="N26" s="379"/>
      <c r="O26" s="219">
        <f t="shared" si="0"/>
        <v>3801.1600000000003</v>
      </c>
    </row>
    <row r="27" spans="1:15" x14ac:dyDescent="0.3">
      <c r="A27" s="72" t="s">
        <v>37</v>
      </c>
      <c r="B27" s="1" t="s">
        <v>38</v>
      </c>
      <c r="C27" s="380">
        <v>0</v>
      </c>
      <c r="D27" s="71">
        <v>0</v>
      </c>
      <c r="E27" s="71">
        <v>0</v>
      </c>
      <c r="F27" s="380">
        <v>0</v>
      </c>
      <c r="G27" s="380">
        <v>0</v>
      </c>
      <c r="H27" s="381">
        <v>0</v>
      </c>
      <c r="I27" s="380">
        <v>0</v>
      </c>
      <c r="J27" s="380">
        <v>0</v>
      </c>
      <c r="K27" s="381">
        <v>0</v>
      </c>
      <c r="L27" s="384"/>
      <c r="M27" s="380"/>
      <c r="N27" s="380"/>
      <c r="O27" s="219">
        <f t="shared" si="0"/>
        <v>0</v>
      </c>
    </row>
    <row r="28" spans="1:15" x14ac:dyDescent="0.3">
      <c r="A28" s="72" t="s">
        <v>771</v>
      </c>
      <c r="B28" s="1" t="s">
        <v>40</v>
      </c>
      <c r="C28" s="380">
        <v>37577.599999999999</v>
      </c>
      <c r="D28" s="71">
        <v>0</v>
      </c>
      <c r="E28" s="71">
        <v>0</v>
      </c>
      <c r="F28" s="380">
        <v>0</v>
      </c>
      <c r="G28" s="380">
        <v>0</v>
      </c>
      <c r="H28" s="381">
        <v>0</v>
      </c>
      <c r="I28" s="380">
        <v>0</v>
      </c>
      <c r="J28" s="380">
        <v>0</v>
      </c>
      <c r="K28" s="381">
        <v>0</v>
      </c>
      <c r="L28" s="384"/>
      <c r="M28" s="380"/>
      <c r="N28" s="380"/>
      <c r="O28" s="219">
        <f t="shared" si="0"/>
        <v>37577.599999999999</v>
      </c>
    </row>
    <row r="29" spans="1:15" x14ac:dyDescent="0.3">
      <c r="A29" s="72" t="s">
        <v>41</v>
      </c>
      <c r="B29" s="1" t="s">
        <v>42</v>
      </c>
      <c r="C29" s="380">
        <v>0</v>
      </c>
      <c r="D29" s="71">
        <v>0</v>
      </c>
      <c r="E29" s="71">
        <v>0</v>
      </c>
      <c r="F29" s="380">
        <v>0</v>
      </c>
      <c r="G29" s="380">
        <v>0</v>
      </c>
      <c r="H29" s="381">
        <v>0</v>
      </c>
      <c r="I29" s="380">
        <v>40521.019999999997</v>
      </c>
      <c r="J29" s="380">
        <v>0</v>
      </c>
      <c r="K29" s="381">
        <v>0</v>
      </c>
      <c r="L29" s="384"/>
      <c r="M29" s="380"/>
      <c r="N29" s="380"/>
      <c r="O29" s="219">
        <f t="shared" si="0"/>
        <v>40521.019999999997</v>
      </c>
    </row>
    <row r="30" spans="1:15" x14ac:dyDescent="0.3">
      <c r="A30" s="72" t="s">
        <v>43</v>
      </c>
      <c r="B30" s="1" t="s">
        <v>44</v>
      </c>
      <c r="C30" s="380">
        <v>0</v>
      </c>
      <c r="D30" s="71">
        <v>0</v>
      </c>
      <c r="E30" s="71">
        <v>0</v>
      </c>
      <c r="F30" s="380">
        <v>0</v>
      </c>
      <c r="G30" s="380">
        <v>0</v>
      </c>
      <c r="H30" s="381">
        <v>0</v>
      </c>
      <c r="I30" s="380">
        <v>0</v>
      </c>
      <c r="J30" s="380">
        <v>0</v>
      </c>
      <c r="K30" s="381">
        <v>0</v>
      </c>
      <c r="L30" s="384"/>
      <c r="M30" s="380"/>
      <c r="N30" s="380"/>
      <c r="O30" s="219">
        <f t="shared" si="0"/>
        <v>0</v>
      </c>
    </row>
    <row r="31" spans="1:15" x14ac:dyDescent="0.3">
      <c r="A31" s="72" t="s">
        <v>45</v>
      </c>
      <c r="B31" s="1" t="s">
        <v>46</v>
      </c>
      <c r="C31" s="380">
        <v>0</v>
      </c>
      <c r="D31" s="380">
        <v>40.17</v>
      </c>
      <c r="E31" s="380">
        <v>40.17</v>
      </c>
      <c r="F31" s="380">
        <v>563.63</v>
      </c>
      <c r="G31" s="380">
        <v>40.17</v>
      </c>
      <c r="H31" s="381">
        <v>67.930000000000007</v>
      </c>
      <c r="I31" s="380">
        <v>375.46</v>
      </c>
      <c r="J31" s="380">
        <v>60.1</v>
      </c>
      <c r="K31" s="381">
        <v>60.1</v>
      </c>
      <c r="L31" s="384"/>
      <c r="M31" s="380"/>
      <c r="N31" s="380"/>
      <c r="O31" s="219">
        <f t="shared" si="0"/>
        <v>1247.7299999999998</v>
      </c>
    </row>
    <row r="32" spans="1:15" x14ac:dyDescent="0.3">
      <c r="A32" s="72" t="s">
        <v>47</v>
      </c>
      <c r="B32" s="1" t="s">
        <v>48</v>
      </c>
      <c r="C32" s="380">
        <v>124422.74</v>
      </c>
      <c r="D32" s="380">
        <v>134895.15</v>
      </c>
      <c r="E32" s="381">
        <v>115923.24</v>
      </c>
      <c r="F32" s="380">
        <v>160929.19</v>
      </c>
      <c r="G32" s="380">
        <v>123969.62</v>
      </c>
      <c r="H32" s="381">
        <v>113783.36</v>
      </c>
      <c r="I32" s="380">
        <v>110729.48</v>
      </c>
      <c r="J32" s="380">
        <v>119438.09</v>
      </c>
      <c r="K32" s="381">
        <v>124934.61</v>
      </c>
      <c r="L32" s="384"/>
      <c r="M32" s="380"/>
      <c r="N32" s="380"/>
      <c r="O32" s="219">
        <f t="shared" si="0"/>
        <v>1129025.48</v>
      </c>
    </row>
    <row r="33" spans="1:212" x14ac:dyDescent="0.3">
      <c r="A33" s="462" t="s">
        <v>768</v>
      </c>
      <c r="B33" s="1" t="s">
        <v>765</v>
      </c>
      <c r="C33" s="380">
        <v>0</v>
      </c>
      <c r="D33" s="380">
        <v>0</v>
      </c>
      <c r="E33" s="381">
        <v>0</v>
      </c>
      <c r="F33" s="380">
        <v>0</v>
      </c>
      <c r="G33" s="380">
        <v>0</v>
      </c>
      <c r="H33" s="381">
        <v>0</v>
      </c>
      <c r="I33" s="380">
        <v>0</v>
      </c>
      <c r="J33" s="380">
        <v>0</v>
      </c>
      <c r="K33" s="381">
        <v>0</v>
      </c>
      <c r="L33" s="384"/>
      <c r="M33" s="380"/>
      <c r="N33" s="380"/>
      <c r="O33" s="219">
        <f t="shared" si="0"/>
        <v>0</v>
      </c>
    </row>
    <row r="34" spans="1:212" x14ac:dyDescent="0.3">
      <c r="A34" s="72" t="s">
        <v>49</v>
      </c>
      <c r="B34" s="1" t="s">
        <v>50</v>
      </c>
      <c r="C34" s="380">
        <v>7556.14</v>
      </c>
      <c r="D34" s="380">
        <v>9609.09</v>
      </c>
      <c r="E34" s="381">
        <v>7037.9</v>
      </c>
      <c r="F34" s="384">
        <v>10811.15</v>
      </c>
      <c r="G34" s="384">
        <v>13037.33</v>
      </c>
      <c r="H34" s="380">
        <v>13558.05</v>
      </c>
      <c r="I34" s="91">
        <v>12847.37</v>
      </c>
      <c r="J34" s="380">
        <v>8432.1</v>
      </c>
      <c r="K34" s="381">
        <v>7762.12</v>
      </c>
      <c r="L34" s="384"/>
      <c r="M34" s="380"/>
      <c r="N34" s="380"/>
      <c r="O34" s="219">
        <f t="shared" si="0"/>
        <v>90651.25</v>
      </c>
      <c r="P34" s="455"/>
    </row>
    <row r="35" spans="1:212" x14ac:dyDescent="0.3">
      <c r="A35" s="72" t="s">
        <v>51</v>
      </c>
      <c r="B35" s="1" t="s">
        <v>52</v>
      </c>
      <c r="C35" s="380">
        <v>0</v>
      </c>
      <c r="D35" s="380">
        <v>0</v>
      </c>
      <c r="E35" s="381">
        <v>0</v>
      </c>
      <c r="F35" s="384">
        <v>0</v>
      </c>
      <c r="G35" s="384">
        <v>0</v>
      </c>
      <c r="H35" s="379">
        <v>0</v>
      </c>
      <c r="I35" s="91">
        <v>0</v>
      </c>
      <c r="J35" s="380">
        <v>0</v>
      </c>
      <c r="K35" s="381">
        <v>0</v>
      </c>
      <c r="L35" s="384"/>
      <c r="M35" s="380"/>
      <c r="N35" s="380"/>
      <c r="O35" s="219">
        <f t="shared" si="0"/>
        <v>0</v>
      </c>
    </row>
    <row r="36" spans="1:212" x14ac:dyDescent="0.3">
      <c r="A36" s="72" t="s">
        <v>53</v>
      </c>
      <c r="B36" s="1" t="s">
        <v>54</v>
      </c>
      <c r="C36" s="380">
        <v>0</v>
      </c>
      <c r="D36" s="380">
        <v>0</v>
      </c>
      <c r="E36" s="381">
        <v>0</v>
      </c>
      <c r="F36" s="384">
        <v>0</v>
      </c>
      <c r="G36" s="380">
        <v>0</v>
      </c>
      <c r="H36" s="379">
        <v>0</v>
      </c>
      <c r="I36" s="91">
        <v>0</v>
      </c>
      <c r="J36" s="380">
        <v>0</v>
      </c>
      <c r="K36" s="381">
        <v>0</v>
      </c>
      <c r="L36" s="384"/>
      <c r="M36" s="380"/>
      <c r="N36" s="380"/>
      <c r="O36" s="219">
        <f t="shared" si="0"/>
        <v>0</v>
      </c>
    </row>
    <row r="37" spans="1:212" x14ac:dyDescent="0.3">
      <c r="A37" s="72" t="s">
        <v>307</v>
      </c>
      <c r="B37" s="1" t="s">
        <v>55</v>
      </c>
      <c r="C37" s="380">
        <v>39.92</v>
      </c>
      <c r="D37" s="380">
        <v>188.84</v>
      </c>
      <c r="E37" s="381">
        <v>127.35</v>
      </c>
      <c r="F37" s="384">
        <v>26.45</v>
      </c>
      <c r="G37" s="380">
        <v>26.45</v>
      </c>
      <c r="H37" s="379">
        <v>26.45</v>
      </c>
      <c r="I37" s="91">
        <v>0</v>
      </c>
      <c r="J37" s="380">
        <v>158.65</v>
      </c>
      <c r="K37" s="381">
        <v>1213.07</v>
      </c>
      <c r="L37" s="384"/>
      <c r="M37" s="380"/>
      <c r="N37" s="380"/>
      <c r="O37" s="219">
        <f t="shared" si="0"/>
        <v>1807.1799999999998</v>
      </c>
    </row>
    <row r="38" spans="1:212" x14ac:dyDescent="0.3">
      <c r="A38" s="72" t="s">
        <v>56</v>
      </c>
      <c r="B38" s="1" t="s">
        <v>57</v>
      </c>
      <c r="C38" s="380">
        <v>0</v>
      </c>
      <c r="D38" s="380">
        <v>51.23</v>
      </c>
      <c r="E38" s="381">
        <v>0</v>
      </c>
      <c r="F38" s="384">
        <v>0</v>
      </c>
      <c r="G38" s="384">
        <v>0</v>
      </c>
      <c r="H38" s="379">
        <v>0</v>
      </c>
      <c r="I38" s="91">
        <v>0</v>
      </c>
      <c r="J38" s="380">
        <v>0</v>
      </c>
      <c r="K38" s="381">
        <v>0</v>
      </c>
      <c r="L38" s="384"/>
      <c r="M38" s="380"/>
      <c r="N38" s="380"/>
      <c r="O38" s="219">
        <f t="shared" si="0"/>
        <v>51.23</v>
      </c>
    </row>
    <row r="39" spans="1:212" x14ac:dyDescent="0.3">
      <c r="A39" s="72" t="s">
        <v>58</v>
      </c>
      <c r="B39" s="1" t="s">
        <v>59</v>
      </c>
      <c r="C39" s="380">
        <v>1009.54</v>
      </c>
      <c r="D39" s="380">
        <v>1378.89</v>
      </c>
      <c r="E39" s="381">
        <v>1279.8699999999999</v>
      </c>
      <c r="F39" s="384">
        <v>1099.0899999999999</v>
      </c>
      <c r="G39" s="380">
        <v>1483.04</v>
      </c>
      <c r="H39" s="379">
        <v>1949.4</v>
      </c>
      <c r="I39" s="91">
        <v>1379.78</v>
      </c>
      <c r="J39" s="380">
        <v>1533.14</v>
      </c>
      <c r="K39" s="381">
        <v>1524.84</v>
      </c>
      <c r="L39" s="384"/>
      <c r="M39" s="380"/>
      <c r="N39" s="380"/>
      <c r="O39" s="219">
        <f t="shared" si="0"/>
        <v>12637.59</v>
      </c>
    </row>
    <row r="40" spans="1:212" x14ac:dyDescent="0.3">
      <c r="A40" s="72" t="s">
        <v>60</v>
      </c>
      <c r="B40" s="1" t="s">
        <v>61</v>
      </c>
      <c r="C40" s="380">
        <v>2572.5500000000002</v>
      </c>
      <c r="D40" s="380">
        <v>3483.83</v>
      </c>
      <c r="E40" s="381">
        <v>1722</v>
      </c>
      <c r="F40" s="384">
        <v>1598.32</v>
      </c>
      <c r="G40" s="380">
        <v>1964.83</v>
      </c>
      <c r="H40" s="379">
        <v>2784.74</v>
      </c>
      <c r="I40" s="91">
        <v>2945.78</v>
      </c>
      <c r="J40" s="380">
        <v>3704.92</v>
      </c>
      <c r="K40" s="381">
        <v>3579.83</v>
      </c>
      <c r="L40" s="384"/>
      <c r="M40" s="380"/>
      <c r="N40" s="380"/>
      <c r="O40" s="219">
        <f t="shared" si="0"/>
        <v>24356.800000000003</v>
      </c>
    </row>
    <row r="41" spans="1:212" x14ac:dyDescent="0.3">
      <c r="A41" s="72" t="s">
        <v>62</v>
      </c>
      <c r="B41" s="1" t="s">
        <v>63</v>
      </c>
      <c r="C41" s="380">
        <v>61.3</v>
      </c>
      <c r="D41" s="380">
        <v>246.8</v>
      </c>
      <c r="E41" s="381">
        <v>128.96</v>
      </c>
      <c r="F41" s="384">
        <v>115.02</v>
      </c>
      <c r="G41" s="380">
        <v>0</v>
      </c>
      <c r="H41" s="379">
        <v>398.24</v>
      </c>
      <c r="I41" s="91">
        <v>123.1</v>
      </c>
      <c r="J41" s="380">
        <v>123.76</v>
      </c>
      <c r="K41" s="381">
        <v>61.88</v>
      </c>
      <c r="L41" s="384"/>
      <c r="M41" s="380"/>
      <c r="N41" s="380"/>
      <c r="O41" s="219">
        <f t="shared" si="0"/>
        <v>1259.0600000000002</v>
      </c>
    </row>
    <row r="42" spans="1:212" x14ac:dyDescent="0.3">
      <c r="A42" s="72" t="s">
        <v>64</v>
      </c>
      <c r="B42" s="1" t="s">
        <v>65</v>
      </c>
      <c r="C42" s="380">
        <v>25002.14</v>
      </c>
      <c r="D42" s="380">
        <v>61717.31</v>
      </c>
      <c r="E42" s="381">
        <v>42316.85</v>
      </c>
      <c r="F42" s="380">
        <v>38070.959999999999</v>
      </c>
      <c r="G42" s="380">
        <v>98947.15</v>
      </c>
      <c r="H42" s="380">
        <v>50775.93</v>
      </c>
      <c r="I42" s="380">
        <v>80538.929999999993</v>
      </c>
      <c r="J42" s="380">
        <v>44463.92</v>
      </c>
      <c r="K42" s="381">
        <v>63313.22</v>
      </c>
      <c r="L42" s="384"/>
      <c r="M42" s="380"/>
      <c r="N42" s="380"/>
      <c r="O42" s="219">
        <f t="shared" si="0"/>
        <v>505146.40999999992</v>
      </c>
    </row>
    <row r="43" spans="1:212" x14ac:dyDescent="0.3">
      <c r="A43" s="72" t="s">
        <v>66</v>
      </c>
      <c r="B43" s="1" t="s">
        <v>67</v>
      </c>
      <c r="C43" s="380">
        <v>0</v>
      </c>
      <c r="D43" s="71">
        <v>0</v>
      </c>
      <c r="E43" s="381">
        <v>0</v>
      </c>
      <c r="F43" s="380">
        <v>0</v>
      </c>
      <c r="G43" s="380">
        <v>0</v>
      </c>
      <c r="H43" s="380">
        <v>0</v>
      </c>
      <c r="I43" s="380">
        <v>0</v>
      </c>
      <c r="J43" s="380">
        <v>0</v>
      </c>
      <c r="K43" s="381">
        <v>0</v>
      </c>
      <c r="L43" s="384"/>
      <c r="M43" s="380"/>
      <c r="N43" s="380"/>
      <c r="O43" s="219">
        <f t="shared" si="0"/>
        <v>0</v>
      </c>
    </row>
    <row r="44" spans="1:212" x14ac:dyDescent="0.3">
      <c r="A44" s="72" t="s">
        <v>68</v>
      </c>
      <c r="B44" s="1" t="s">
        <v>69</v>
      </c>
      <c r="C44" s="380">
        <v>0</v>
      </c>
      <c r="D44" s="71">
        <v>0</v>
      </c>
      <c r="E44" s="381">
        <v>0</v>
      </c>
      <c r="F44" s="380">
        <v>0</v>
      </c>
      <c r="G44" s="380">
        <v>0</v>
      </c>
      <c r="H44" s="381">
        <v>0</v>
      </c>
      <c r="I44" s="380">
        <v>0</v>
      </c>
      <c r="J44" s="380">
        <v>0</v>
      </c>
      <c r="K44" s="381">
        <v>0</v>
      </c>
      <c r="L44" s="384"/>
      <c r="M44" s="380"/>
      <c r="N44" s="380"/>
      <c r="O44" s="219">
        <f t="shared" si="0"/>
        <v>0</v>
      </c>
    </row>
    <row r="45" spans="1:212" x14ac:dyDescent="0.3">
      <c r="A45" s="2" t="s">
        <v>70</v>
      </c>
      <c r="B45" s="1" t="s">
        <v>71</v>
      </c>
      <c r="C45" s="391">
        <v>991371.73</v>
      </c>
      <c r="D45" s="71">
        <v>939139.94</v>
      </c>
      <c r="E45" s="381">
        <v>965983.31</v>
      </c>
      <c r="F45" s="380">
        <v>1595296.88</v>
      </c>
      <c r="G45" s="380">
        <v>1370907.11</v>
      </c>
      <c r="H45" s="379">
        <v>1475462.5</v>
      </c>
      <c r="I45" s="380">
        <v>1625903.2</v>
      </c>
      <c r="J45" s="380">
        <v>1449010.74</v>
      </c>
      <c r="K45" s="381">
        <v>1346019.13</v>
      </c>
      <c r="L45" s="384"/>
      <c r="M45" s="380"/>
      <c r="N45" s="380"/>
      <c r="O45" s="219">
        <f t="shared" si="0"/>
        <v>11759094.539999999</v>
      </c>
      <c r="P45" s="448"/>
      <c r="Q45" s="448"/>
      <c r="R45" s="448"/>
      <c r="S45" s="448"/>
      <c r="T45" s="448"/>
      <c r="U45" s="448"/>
      <c r="V45" s="448"/>
      <c r="W45" s="448"/>
      <c r="X45" s="448"/>
      <c r="Y45" s="448"/>
      <c r="Z45" s="448"/>
      <c r="AA45" s="448"/>
      <c r="AB45" s="448"/>
      <c r="AC45" s="448"/>
      <c r="AD45" s="448"/>
      <c r="AE45" s="448"/>
      <c r="AF45" s="448"/>
      <c r="AG45" s="448"/>
      <c r="AH45" s="448"/>
      <c r="AI45" s="448"/>
      <c r="AJ45" s="448"/>
      <c r="AK45" s="448"/>
      <c r="AL45" s="448"/>
      <c r="AM45" s="448"/>
      <c r="AN45" s="448"/>
      <c r="AO45" s="448"/>
      <c r="AP45" s="448"/>
      <c r="AQ45" s="448"/>
      <c r="AR45" s="448"/>
      <c r="AS45" s="448"/>
      <c r="AT45" s="448"/>
      <c r="AU45" s="448"/>
      <c r="AV45" s="448"/>
      <c r="AW45" s="448"/>
      <c r="AX45" s="448"/>
      <c r="AY45" s="448"/>
      <c r="AZ45" s="448"/>
      <c r="BA45" s="448"/>
      <c r="BB45" s="448"/>
      <c r="BC45" s="448"/>
      <c r="BD45" s="448"/>
      <c r="BE45" s="448"/>
      <c r="BF45" s="448"/>
      <c r="BG45" s="448"/>
      <c r="BH45" s="448"/>
      <c r="BI45" s="448"/>
      <c r="BJ45" s="448"/>
      <c r="BK45" s="448"/>
      <c r="BL45" s="448"/>
      <c r="BM45" s="448"/>
      <c r="BN45" s="448"/>
      <c r="BO45" s="448"/>
      <c r="BP45" s="448"/>
      <c r="BQ45" s="448"/>
      <c r="BR45" s="448"/>
      <c r="BS45" s="448"/>
      <c r="BT45" s="448"/>
      <c r="BU45" s="448"/>
      <c r="BV45" s="448"/>
      <c r="BW45" s="448"/>
      <c r="BX45" s="448"/>
      <c r="BY45" s="448"/>
      <c r="BZ45" s="448"/>
      <c r="CA45" s="448"/>
      <c r="CB45" s="448"/>
      <c r="CC45" s="448"/>
      <c r="CD45" s="448"/>
      <c r="CE45" s="448"/>
      <c r="CF45" s="448"/>
      <c r="CG45" s="448"/>
      <c r="CH45" s="448"/>
      <c r="CI45" s="448"/>
      <c r="CJ45" s="448"/>
      <c r="CK45" s="448"/>
      <c r="CL45" s="448"/>
      <c r="CM45" s="448"/>
      <c r="CN45" s="448"/>
      <c r="CO45" s="448"/>
      <c r="CP45" s="448"/>
      <c r="CQ45" s="448"/>
      <c r="CR45" s="448"/>
      <c r="CS45" s="448"/>
      <c r="CT45" s="448"/>
      <c r="CU45" s="448"/>
      <c r="CV45" s="448"/>
      <c r="CW45" s="448"/>
      <c r="CX45" s="448"/>
      <c r="CY45" s="448"/>
      <c r="CZ45" s="448"/>
      <c r="DA45" s="448"/>
      <c r="DB45" s="448"/>
      <c r="DC45" s="448"/>
      <c r="DD45" s="448"/>
      <c r="DE45" s="448"/>
      <c r="DF45" s="448"/>
      <c r="DG45" s="448"/>
      <c r="DH45" s="448"/>
      <c r="DI45" s="448"/>
      <c r="DJ45" s="448"/>
      <c r="DK45" s="448"/>
      <c r="DL45" s="448"/>
      <c r="DM45" s="448"/>
      <c r="DN45" s="448"/>
      <c r="DO45" s="448"/>
      <c r="DP45" s="448"/>
      <c r="DQ45" s="448"/>
      <c r="DR45" s="448"/>
      <c r="DS45" s="448"/>
      <c r="DT45" s="448"/>
      <c r="DU45" s="448"/>
      <c r="DV45" s="448"/>
      <c r="DW45" s="448"/>
      <c r="DX45" s="448"/>
      <c r="DY45" s="448"/>
      <c r="DZ45" s="448"/>
      <c r="EA45" s="448"/>
      <c r="EB45" s="448"/>
      <c r="EC45" s="448"/>
      <c r="ED45" s="448"/>
      <c r="EE45" s="448"/>
      <c r="EF45" s="448"/>
      <c r="EG45" s="448"/>
      <c r="EH45" s="448"/>
      <c r="EI45" s="448"/>
      <c r="EJ45" s="448"/>
      <c r="EK45" s="448"/>
      <c r="EL45" s="448"/>
    </row>
    <row r="46" spans="1:212" s="109" customFormat="1" x14ac:dyDescent="0.3">
      <c r="A46" s="423" t="s">
        <v>72</v>
      </c>
      <c r="B46" s="371" t="s">
        <v>73</v>
      </c>
      <c r="C46" s="531">
        <v>0</v>
      </c>
      <c r="D46" s="531">
        <v>0</v>
      </c>
      <c r="E46" s="531">
        <v>0</v>
      </c>
      <c r="F46" s="531">
        <v>0</v>
      </c>
      <c r="G46" s="531">
        <v>0</v>
      </c>
      <c r="H46" s="531">
        <v>0</v>
      </c>
      <c r="I46" s="531">
        <v>0</v>
      </c>
      <c r="J46" s="531">
        <v>0</v>
      </c>
      <c r="K46" s="424">
        <v>0</v>
      </c>
      <c r="L46" s="531"/>
      <c r="M46" s="484"/>
      <c r="N46" s="434"/>
      <c r="O46" s="219">
        <f t="shared" si="0"/>
        <v>0</v>
      </c>
      <c r="P46" s="448"/>
      <c r="Q46" s="448"/>
      <c r="R46" s="448"/>
      <c r="S46" s="448"/>
      <c r="T46" s="448"/>
      <c r="U46" s="448"/>
      <c r="V46" s="448"/>
      <c r="W46" s="448"/>
      <c r="X46" s="448"/>
      <c r="Y46" s="448"/>
      <c r="Z46" s="448"/>
      <c r="AA46" s="448"/>
      <c r="AB46" s="448"/>
      <c r="AC46" s="448"/>
      <c r="AD46" s="448"/>
      <c r="AE46" s="448"/>
      <c r="AF46" s="448"/>
      <c r="AG46" s="448"/>
      <c r="AH46" s="448"/>
      <c r="AI46" s="448"/>
      <c r="AJ46" s="448"/>
      <c r="AK46" s="448"/>
      <c r="AL46" s="448"/>
      <c r="AM46" s="448"/>
      <c r="AN46" s="448"/>
      <c r="AO46" s="448"/>
      <c r="AP46" s="448"/>
      <c r="AQ46" s="448"/>
      <c r="AR46" s="448"/>
      <c r="AS46" s="448"/>
      <c r="AT46" s="448"/>
      <c r="AU46" s="448"/>
      <c r="AV46" s="448"/>
      <c r="AW46" s="448"/>
      <c r="AX46" s="448"/>
      <c r="AY46" s="448"/>
      <c r="AZ46" s="448"/>
      <c r="BA46" s="448"/>
      <c r="BB46" s="448"/>
      <c r="BC46" s="448"/>
      <c r="BD46" s="448"/>
      <c r="BE46" s="448"/>
      <c r="BF46" s="448"/>
      <c r="BG46" s="448"/>
      <c r="BH46" s="448"/>
      <c r="BI46" s="448"/>
      <c r="BJ46" s="448"/>
      <c r="BK46" s="448"/>
      <c r="BL46" s="448"/>
      <c r="BM46" s="448"/>
      <c r="BN46" s="448"/>
      <c r="BO46" s="448"/>
      <c r="BP46" s="448"/>
      <c r="BQ46" s="448"/>
      <c r="BR46" s="448"/>
      <c r="BS46" s="448"/>
      <c r="BT46" s="448"/>
      <c r="BU46" s="448"/>
      <c r="BV46" s="448"/>
      <c r="BW46" s="448"/>
      <c r="BX46" s="448"/>
      <c r="BY46" s="448"/>
      <c r="BZ46" s="448"/>
      <c r="CA46" s="448"/>
      <c r="CB46" s="448"/>
      <c r="CC46" s="448"/>
      <c r="CD46" s="448"/>
      <c r="CE46" s="448"/>
      <c r="CF46" s="448"/>
      <c r="CG46" s="448"/>
      <c r="CH46" s="448"/>
      <c r="CI46" s="448"/>
      <c r="CJ46" s="448"/>
      <c r="CK46" s="448"/>
      <c r="CL46" s="448"/>
      <c r="CM46" s="448"/>
      <c r="CN46" s="448"/>
      <c r="CO46" s="448"/>
      <c r="CP46" s="448"/>
      <c r="CQ46" s="448"/>
      <c r="CR46" s="448"/>
      <c r="CS46" s="448"/>
      <c r="CT46" s="448"/>
      <c r="CU46" s="448"/>
      <c r="CV46" s="448"/>
      <c r="CW46" s="448"/>
      <c r="CX46" s="448"/>
      <c r="CY46" s="448"/>
      <c r="CZ46" s="448"/>
      <c r="DA46" s="448"/>
      <c r="DB46" s="448"/>
      <c r="DC46" s="448"/>
      <c r="DD46" s="448"/>
      <c r="DE46" s="448"/>
      <c r="DF46" s="448"/>
      <c r="DG46" s="448"/>
      <c r="DH46" s="448"/>
      <c r="DI46" s="448"/>
      <c r="DJ46" s="448"/>
      <c r="DK46" s="448"/>
      <c r="DL46" s="448"/>
      <c r="DM46" s="448"/>
      <c r="DN46" s="448"/>
      <c r="DO46" s="448"/>
      <c r="DP46" s="448"/>
      <c r="DQ46" s="448"/>
      <c r="DR46" s="448"/>
      <c r="DS46" s="448"/>
      <c r="DT46" s="448"/>
      <c r="DU46" s="448"/>
      <c r="DV46" s="448"/>
      <c r="DW46" s="448"/>
      <c r="DX46" s="448"/>
      <c r="DY46" s="448"/>
      <c r="DZ46" s="448"/>
      <c r="EA46" s="448"/>
      <c r="EB46" s="448"/>
      <c r="EC46" s="448"/>
      <c r="ED46" s="448"/>
      <c r="EE46" s="448"/>
      <c r="EF46" s="448"/>
      <c r="EG46" s="448"/>
      <c r="EH46" s="448"/>
      <c r="EI46" s="448"/>
      <c r="EJ46" s="448"/>
      <c r="EK46" s="448"/>
      <c r="EL46" s="448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</row>
    <row r="47" spans="1:212" x14ac:dyDescent="0.3">
      <c r="A47" s="72" t="s">
        <v>74</v>
      </c>
      <c r="B47" s="1" t="s">
        <v>75</v>
      </c>
      <c r="C47" s="380">
        <v>2382.94</v>
      </c>
      <c r="D47" s="71">
        <v>1743.85</v>
      </c>
      <c r="E47" s="381">
        <v>1000.52</v>
      </c>
      <c r="F47" s="380">
        <v>1420.22</v>
      </c>
      <c r="G47" s="380">
        <v>1718.12</v>
      </c>
      <c r="H47" s="381">
        <v>935.5</v>
      </c>
      <c r="I47" s="380">
        <v>941.07</v>
      </c>
      <c r="J47" s="380">
        <v>848.69</v>
      </c>
      <c r="K47" s="381">
        <v>974.04</v>
      </c>
      <c r="L47" s="384"/>
      <c r="M47" s="380"/>
      <c r="N47" s="380"/>
      <c r="O47" s="219">
        <f t="shared" si="0"/>
        <v>11964.95</v>
      </c>
      <c r="P47" s="448"/>
      <c r="Q47" s="448"/>
      <c r="R47" s="448"/>
      <c r="S47" s="448"/>
      <c r="T47" s="448"/>
      <c r="U47" s="448"/>
      <c r="V47" s="448"/>
      <c r="W47" s="448"/>
      <c r="X47" s="448"/>
      <c r="Y47" s="448"/>
      <c r="Z47" s="448"/>
      <c r="AA47" s="448"/>
      <c r="AB47" s="448"/>
      <c r="AC47" s="448"/>
      <c r="AD47" s="448"/>
      <c r="AE47" s="448"/>
      <c r="AF47" s="448"/>
      <c r="AG47" s="448"/>
      <c r="AH47" s="448"/>
      <c r="AI47" s="448"/>
      <c r="AJ47" s="448"/>
      <c r="AK47" s="448"/>
      <c r="AL47" s="448"/>
      <c r="AM47" s="448"/>
      <c r="AN47" s="448"/>
      <c r="AO47" s="448"/>
      <c r="AP47" s="448"/>
      <c r="AQ47" s="448"/>
      <c r="AR47" s="448"/>
      <c r="AS47" s="448"/>
      <c r="AT47" s="448"/>
      <c r="AU47" s="448"/>
      <c r="AV47" s="448"/>
      <c r="AW47" s="448"/>
      <c r="AX47" s="448"/>
      <c r="AY47" s="448"/>
      <c r="AZ47" s="448"/>
      <c r="BA47" s="448"/>
      <c r="BB47" s="448"/>
      <c r="BC47" s="448"/>
      <c r="BD47" s="448"/>
      <c r="BE47" s="448"/>
      <c r="BF47" s="448"/>
      <c r="BG47" s="448"/>
      <c r="BH47" s="448"/>
      <c r="BI47" s="448"/>
      <c r="BJ47" s="448"/>
      <c r="BK47" s="448"/>
      <c r="BL47" s="448"/>
      <c r="BM47" s="448"/>
      <c r="BN47" s="448"/>
      <c r="BO47" s="448"/>
      <c r="BP47" s="448"/>
      <c r="BQ47" s="448"/>
      <c r="BR47" s="448"/>
      <c r="BS47" s="448"/>
      <c r="BT47" s="448"/>
      <c r="BU47" s="448"/>
      <c r="BV47" s="448"/>
      <c r="BW47" s="448"/>
      <c r="BX47" s="448"/>
      <c r="BY47" s="448"/>
      <c r="BZ47" s="448"/>
      <c r="CA47" s="448"/>
      <c r="CB47" s="448"/>
      <c r="CC47" s="448"/>
      <c r="CD47" s="448"/>
      <c r="CE47" s="448"/>
      <c r="CF47" s="448"/>
      <c r="CG47" s="448"/>
      <c r="CH47" s="448"/>
      <c r="CI47" s="448"/>
      <c r="CJ47" s="448"/>
      <c r="CK47" s="448"/>
      <c r="CL47" s="448"/>
      <c r="CM47" s="448"/>
      <c r="CN47" s="448"/>
      <c r="CO47" s="448"/>
      <c r="CP47" s="448"/>
      <c r="CQ47" s="448"/>
      <c r="CR47" s="448"/>
      <c r="CS47" s="448"/>
      <c r="CT47" s="448"/>
      <c r="CU47" s="448"/>
      <c r="CV47" s="448"/>
      <c r="CW47" s="448"/>
      <c r="CX47" s="448"/>
      <c r="CY47" s="448"/>
      <c r="CZ47" s="448"/>
      <c r="DA47" s="448"/>
      <c r="DB47" s="448"/>
      <c r="DC47" s="448"/>
      <c r="DD47" s="448"/>
      <c r="DE47" s="448"/>
      <c r="DF47" s="448"/>
      <c r="DG47" s="448"/>
      <c r="DH47" s="448"/>
      <c r="DI47" s="448"/>
      <c r="DJ47" s="448"/>
      <c r="DK47" s="448"/>
      <c r="DL47" s="448"/>
      <c r="DM47" s="448"/>
      <c r="DN47" s="448"/>
      <c r="DO47" s="448"/>
      <c r="DP47" s="448"/>
      <c r="DQ47" s="448"/>
      <c r="DR47" s="448"/>
      <c r="DS47" s="448"/>
      <c r="DT47" s="448"/>
      <c r="DU47" s="448"/>
      <c r="DV47" s="448"/>
      <c r="DW47" s="448"/>
      <c r="DX47" s="448"/>
      <c r="DY47" s="448"/>
      <c r="DZ47" s="448"/>
      <c r="EA47" s="448"/>
      <c r="EB47" s="448"/>
      <c r="EC47" s="448"/>
      <c r="ED47" s="448"/>
      <c r="EE47" s="448"/>
      <c r="EF47" s="448"/>
      <c r="EG47" s="448"/>
      <c r="EH47" s="448"/>
      <c r="EI47" s="448"/>
      <c r="EJ47" s="448"/>
      <c r="EK47" s="448"/>
      <c r="EL47" s="448"/>
    </row>
    <row r="48" spans="1:212" x14ac:dyDescent="0.3">
      <c r="A48" s="72" t="s">
        <v>76</v>
      </c>
      <c r="B48" s="1" t="s">
        <v>77</v>
      </c>
      <c r="C48" s="380">
        <v>876696.97</v>
      </c>
      <c r="D48" s="71">
        <v>1059661.42</v>
      </c>
      <c r="E48" s="381">
        <v>1617720.36</v>
      </c>
      <c r="F48" s="380">
        <v>1662251.56</v>
      </c>
      <c r="G48" s="380">
        <v>1373606.12</v>
      </c>
      <c r="H48" s="381">
        <v>1293275.31</v>
      </c>
      <c r="I48" s="380">
        <v>1469151.3</v>
      </c>
      <c r="J48" s="380">
        <v>1371728.64</v>
      </c>
      <c r="K48" s="381">
        <v>1384755.39</v>
      </c>
      <c r="L48" s="384"/>
      <c r="M48" s="380"/>
      <c r="N48" s="380"/>
      <c r="O48" s="219">
        <f t="shared" si="0"/>
        <v>12108847.070000002</v>
      </c>
      <c r="P48" s="448"/>
      <c r="Q48" s="448"/>
      <c r="R48" s="448"/>
      <c r="S48" s="448"/>
      <c r="T48" s="448"/>
      <c r="U48" s="448"/>
      <c r="V48" s="448"/>
      <c r="W48" s="448"/>
      <c r="X48" s="448"/>
      <c r="Y48" s="448"/>
      <c r="Z48" s="448"/>
      <c r="AA48" s="448"/>
      <c r="AB48" s="448"/>
      <c r="AC48" s="448"/>
      <c r="AD48" s="448"/>
      <c r="AE48" s="448"/>
      <c r="AF48" s="448"/>
      <c r="AG48" s="448"/>
      <c r="AH48" s="448"/>
      <c r="AI48" s="448"/>
      <c r="AJ48" s="448"/>
      <c r="AK48" s="448"/>
      <c r="AL48" s="448"/>
      <c r="AM48" s="448"/>
      <c r="AN48" s="448"/>
      <c r="AO48" s="448"/>
      <c r="AP48" s="448"/>
      <c r="AQ48" s="448"/>
      <c r="AR48" s="448"/>
      <c r="AS48" s="448"/>
      <c r="AT48" s="448"/>
      <c r="AU48" s="448"/>
      <c r="AV48" s="448"/>
      <c r="AW48" s="448"/>
      <c r="AX48" s="448"/>
      <c r="AY48" s="448"/>
      <c r="AZ48" s="448"/>
      <c r="BA48" s="448"/>
      <c r="BB48" s="448"/>
      <c r="BC48" s="448"/>
      <c r="BD48" s="448"/>
      <c r="BE48" s="448"/>
      <c r="BF48" s="448"/>
      <c r="BG48" s="448"/>
      <c r="BH48" s="448"/>
      <c r="BI48" s="448"/>
      <c r="BJ48" s="448"/>
      <c r="BK48" s="448"/>
      <c r="BL48" s="448"/>
      <c r="BM48" s="448"/>
      <c r="BN48" s="448"/>
      <c r="BO48" s="448"/>
      <c r="BP48" s="448"/>
      <c r="BQ48" s="448"/>
      <c r="BR48" s="448"/>
      <c r="BS48" s="448"/>
      <c r="BT48" s="448"/>
      <c r="BU48" s="448"/>
      <c r="BV48" s="448"/>
      <c r="BW48" s="448"/>
      <c r="BX48" s="448"/>
      <c r="BY48" s="448"/>
      <c r="BZ48" s="448"/>
      <c r="CA48" s="448"/>
      <c r="CB48" s="448"/>
      <c r="CC48" s="448"/>
      <c r="CD48" s="448"/>
      <c r="CE48" s="448"/>
      <c r="CF48" s="448"/>
      <c r="CG48" s="448"/>
      <c r="CH48" s="448"/>
      <c r="CI48" s="448"/>
      <c r="CJ48" s="448"/>
      <c r="CK48" s="448"/>
      <c r="CL48" s="448"/>
      <c r="CM48" s="448"/>
      <c r="CN48" s="448"/>
      <c r="CO48" s="448"/>
      <c r="CP48" s="448"/>
      <c r="CQ48" s="448"/>
      <c r="CR48" s="448"/>
      <c r="CS48" s="448"/>
      <c r="CT48" s="448"/>
      <c r="CU48" s="448"/>
      <c r="CV48" s="448"/>
      <c r="CW48" s="448"/>
      <c r="CX48" s="448"/>
      <c r="CY48" s="448"/>
      <c r="CZ48" s="448"/>
      <c r="DA48" s="448"/>
      <c r="DB48" s="448"/>
      <c r="DC48" s="448"/>
      <c r="DD48" s="448"/>
      <c r="DE48" s="448"/>
      <c r="DF48" s="448"/>
      <c r="DG48" s="448"/>
      <c r="DH48" s="448"/>
      <c r="DI48" s="448"/>
      <c r="DJ48" s="448"/>
      <c r="DK48" s="448"/>
      <c r="DL48" s="448"/>
      <c r="DM48" s="448"/>
      <c r="DN48" s="448"/>
      <c r="DO48" s="448"/>
      <c r="DP48" s="448"/>
      <c r="DQ48" s="448"/>
      <c r="DR48" s="448"/>
      <c r="DS48" s="448"/>
      <c r="DT48" s="448"/>
      <c r="DU48" s="448"/>
      <c r="DV48" s="448"/>
      <c r="DW48" s="448"/>
      <c r="DX48" s="448"/>
      <c r="DY48" s="448"/>
      <c r="DZ48" s="448"/>
      <c r="EA48" s="448"/>
      <c r="EB48" s="448"/>
      <c r="EC48" s="448"/>
      <c r="ED48" s="448"/>
      <c r="EE48" s="448"/>
      <c r="EF48" s="448"/>
      <c r="EG48" s="448"/>
      <c r="EH48" s="448"/>
      <c r="EI48" s="448"/>
      <c r="EJ48" s="448"/>
      <c r="EK48" s="448"/>
      <c r="EL48" s="448"/>
    </row>
    <row r="49" spans="1:212" s="109" customFormat="1" x14ac:dyDescent="0.3">
      <c r="A49" s="372" t="s">
        <v>78</v>
      </c>
      <c r="B49" s="371" t="s">
        <v>79</v>
      </c>
      <c r="C49" s="531">
        <v>0</v>
      </c>
      <c r="D49" s="531">
        <v>0</v>
      </c>
      <c r="E49" s="547">
        <v>0</v>
      </c>
      <c r="F49" s="548">
        <v>0</v>
      </c>
      <c r="G49" s="549">
        <v>0</v>
      </c>
      <c r="H49" s="95">
        <v>0</v>
      </c>
      <c r="I49" s="302">
        <v>0</v>
      </c>
      <c r="J49" s="431">
        <v>0</v>
      </c>
      <c r="K49" s="302">
        <v>0</v>
      </c>
      <c r="L49" s="95"/>
      <c r="M49" s="531"/>
      <c r="N49" s="360"/>
      <c r="O49" s="219">
        <f t="shared" si="0"/>
        <v>0</v>
      </c>
      <c r="P49" s="448"/>
      <c r="Q49" s="448"/>
      <c r="R49" s="448"/>
      <c r="S49" s="448"/>
      <c r="T49" s="448"/>
      <c r="U49" s="448"/>
      <c r="V49" s="448"/>
      <c r="W49" s="448"/>
      <c r="X49" s="448"/>
      <c r="Y49" s="448"/>
      <c r="Z49" s="448"/>
      <c r="AA49" s="448"/>
      <c r="AB49" s="448"/>
      <c r="AC49" s="448"/>
      <c r="AD49" s="448"/>
      <c r="AE49" s="448"/>
      <c r="AF49" s="448"/>
      <c r="AG49" s="448"/>
      <c r="AH49" s="448"/>
      <c r="AI49" s="448"/>
      <c r="AJ49" s="448"/>
      <c r="AK49" s="448"/>
      <c r="AL49" s="448"/>
      <c r="AM49" s="448"/>
      <c r="AN49" s="448"/>
      <c r="AO49" s="448"/>
      <c r="AP49" s="448"/>
      <c r="AQ49" s="448"/>
      <c r="AR49" s="448"/>
      <c r="AS49" s="448"/>
      <c r="AT49" s="448"/>
      <c r="AU49" s="448"/>
      <c r="AV49" s="448"/>
      <c r="AW49" s="448"/>
      <c r="AX49" s="448"/>
      <c r="AY49" s="448"/>
      <c r="AZ49" s="448"/>
      <c r="BA49" s="448"/>
      <c r="BB49" s="448"/>
      <c r="BC49" s="448"/>
      <c r="BD49" s="448"/>
      <c r="BE49" s="448"/>
      <c r="BF49" s="448"/>
      <c r="BG49" s="448"/>
      <c r="BH49" s="448"/>
      <c r="BI49" s="448"/>
      <c r="BJ49" s="448"/>
      <c r="BK49" s="448"/>
      <c r="BL49" s="448"/>
      <c r="BM49" s="448"/>
      <c r="BN49" s="448"/>
      <c r="BO49" s="448"/>
      <c r="BP49" s="448"/>
      <c r="BQ49" s="448"/>
      <c r="BR49" s="448"/>
      <c r="BS49" s="448"/>
      <c r="BT49" s="448"/>
      <c r="BU49" s="448"/>
      <c r="BV49" s="448"/>
      <c r="BW49" s="448"/>
      <c r="BX49" s="448"/>
      <c r="BY49" s="448"/>
      <c r="BZ49" s="448"/>
      <c r="CA49" s="448"/>
      <c r="CB49" s="448"/>
      <c r="CC49" s="448"/>
      <c r="CD49" s="448"/>
      <c r="CE49" s="448"/>
      <c r="CF49" s="448"/>
      <c r="CG49" s="448"/>
      <c r="CH49" s="448"/>
      <c r="CI49" s="448"/>
      <c r="CJ49" s="448"/>
      <c r="CK49" s="448"/>
      <c r="CL49" s="448"/>
      <c r="CM49" s="448"/>
      <c r="CN49" s="448"/>
      <c r="CO49" s="448"/>
      <c r="CP49" s="448"/>
      <c r="CQ49" s="448"/>
      <c r="CR49" s="448"/>
      <c r="CS49" s="448"/>
      <c r="CT49" s="448"/>
      <c r="CU49" s="448"/>
      <c r="CV49" s="448"/>
      <c r="CW49" s="448"/>
      <c r="CX49" s="448"/>
      <c r="CY49" s="448"/>
      <c r="CZ49" s="448"/>
      <c r="DA49" s="448"/>
      <c r="DB49" s="448"/>
      <c r="DC49" s="448"/>
      <c r="DD49" s="448"/>
      <c r="DE49" s="448"/>
      <c r="DF49" s="448"/>
      <c r="DG49" s="448"/>
      <c r="DH49" s="448"/>
      <c r="DI49" s="448"/>
      <c r="DJ49" s="448"/>
      <c r="DK49" s="448"/>
      <c r="DL49" s="448"/>
      <c r="DM49" s="448"/>
      <c r="DN49" s="448"/>
      <c r="DO49" s="448"/>
      <c r="DP49" s="448"/>
      <c r="DQ49" s="448"/>
      <c r="DR49" s="448"/>
      <c r="DS49" s="448"/>
      <c r="DT49" s="448"/>
      <c r="DU49" s="448"/>
      <c r="DV49" s="448"/>
      <c r="DW49" s="448"/>
      <c r="DX49" s="448"/>
      <c r="DY49" s="448"/>
      <c r="DZ49" s="448"/>
      <c r="EA49" s="448"/>
      <c r="EB49" s="448"/>
      <c r="EC49" s="448"/>
      <c r="ED49" s="448"/>
      <c r="EE49" s="448"/>
      <c r="EF49" s="448"/>
      <c r="EG49" s="448"/>
      <c r="EH49" s="448"/>
      <c r="EI49" s="448"/>
      <c r="EJ49" s="448"/>
      <c r="EK49" s="448"/>
      <c r="EL49" s="448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</row>
    <row r="50" spans="1:212" x14ac:dyDescent="0.3">
      <c r="A50" s="72" t="s">
        <v>80</v>
      </c>
      <c r="B50" s="1" t="s">
        <v>81</v>
      </c>
      <c r="C50" s="391">
        <v>0</v>
      </c>
      <c r="D50" s="71">
        <v>0</v>
      </c>
      <c r="E50" s="71">
        <v>0</v>
      </c>
      <c r="F50" s="381">
        <v>0</v>
      </c>
      <c r="G50" s="381">
        <v>0</v>
      </c>
      <c r="H50" s="71">
        <v>0</v>
      </c>
      <c r="I50" s="91">
        <v>0</v>
      </c>
      <c r="J50" s="380">
        <v>0</v>
      </c>
      <c r="K50" s="381">
        <v>0</v>
      </c>
      <c r="L50" s="384"/>
      <c r="M50" s="380"/>
      <c r="N50" s="380"/>
      <c r="O50" s="219">
        <f t="shared" si="0"/>
        <v>0</v>
      </c>
      <c r="P50" s="448"/>
      <c r="Q50" s="448"/>
      <c r="R50" s="448"/>
      <c r="S50" s="448"/>
      <c r="T50" s="448"/>
      <c r="U50" s="448"/>
      <c r="V50" s="448"/>
      <c r="W50" s="448"/>
      <c r="X50" s="448"/>
      <c r="Y50" s="448"/>
      <c r="Z50" s="448"/>
      <c r="AA50" s="448"/>
      <c r="AB50" s="448"/>
      <c r="AC50" s="448"/>
      <c r="AD50" s="448"/>
      <c r="AE50" s="448"/>
      <c r="AF50" s="448"/>
      <c r="AG50" s="448"/>
      <c r="AH50" s="448"/>
      <c r="AI50" s="448"/>
      <c r="AJ50" s="448"/>
      <c r="AK50" s="448"/>
      <c r="AL50" s="448"/>
      <c r="AM50" s="448"/>
      <c r="AN50" s="448"/>
      <c r="AO50" s="448"/>
      <c r="AP50" s="448"/>
      <c r="AQ50" s="448"/>
      <c r="AR50" s="448"/>
      <c r="AS50" s="448"/>
      <c r="AT50" s="448"/>
      <c r="AU50" s="448"/>
      <c r="AV50" s="448"/>
      <c r="AW50" s="448"/>
      <c r="AX50" s="448"/>
      <c r="AY50" s="448"/>
      <c r="AZ50" s="448"/>
      <c r="BA50" s="448"/>
      <c r="BB50" s="448"/>
      <c r="BC50" s="448"/>
      <c r="BD50" s="448"/>
      <c r="BE50" s="448"/>
      <c r="BF50" s="448"/>
      <c r="BG50" s="448"/>
      <c r="BH50" s="448"/>
      <c r="BI50" s="448"/>
      <c r="BJ50" s="448"/>
      <c r="BK50" s="448"/>
      <c r="BL50" s="448"/>
      <c r="BM50" s="448"/>
      <c r="BN50" s="448"/>
      <c r="BO50" s="448"/>
      <c r="BP50" s="448"/>
      <c r="BQ50" s="448"/>
      <c r="BR50" s="448"/>
      <c r="BS50" s="448"/>
      <c r="BT50" s="448"/>
      <c r="BU50" s="448"/>
      <c r="BV50" s="448"/>
      <c r="BW50" s="448"/>
      <c r="BX50" s="448"/>
      <c r="BY50" s="448"/>
      <c r="BZ50" s="448"/>
      <c r="CA50" s="448"/>
      <c r="CB50" s="448"/>
      <c r="CC50" s="448"/>
      <c r="CD50" s="448"/>
      <c r="CE50" s="448"/>
      <c r="CF50" s="448"/>
      <c r="CG50" s="448"/>
      <c r="CH50" s="448"/>
      <c r="CI50" s="448"/>
      <c r="CJ50" s="448"/>
      <c r="CK50" s="448"/>
      <c r="CL50" s="448"/>
      <c r="CM50" s="448"/>
      <c r="CN50" s="448"/>
      <c r="CO50" s="448"/>
      <c r="CP50" s="448"/>
      <c r="CQ50" s="448"/>
      <c r="CR50" s="448"/>
      <c r="CS50" s="448"/>
      <c r="CT50" s="448"/>
      <c r="CU50" s="448"/>
      <c r="CV50" s="448"/>
      <c r="CW50" s="448"/>
      <c r="CX50" s="448"/>
      <c r="CY50" s="448"/>
      <c r="CZ50" s="448"/>
      <c r="DA50" s="448"/>
      <c r="DB50" s="448"/>
      <c r="DC50" s="448"/>
      <c r="DD50" s="448"/>
      <c r="DE50" s="448"/>
      <c r="DF50" s="448"/>
      <c r="DG50" s="448"/>
      <c r="DH50" s="448"/>
      <c r="DI50" s="448"/>
      <c r="DJ50" s="448"/>
      <c r="DK50" s="448"/>
      <c r="DL50" s="448"/>
      <c r="DM50" s="448"/>
      <c r="DN50" s="448"/>
      <c r="DO50" s="448"/>
      <c r="DP50" s="448"/>
      <c r="DQ50" s="448"/>
      <c r="DR50" s="448"/>
      <c r="DS50" s="448"/>
      <c r="DT50" s="448"/>
      <c r="DU50" s="448"/>
      <c r="DV50" s="448"/>
      <c r="DW50" s="448"/>
      <c r="DX50" s="448"/>
      <c r="DY50" s="448"/>
      <c r="DZ50" s="448"/>
      <c r="EA50" s="448"/>
      <c r="EB50" s="448"/>
      <c r="EC50" s="448"/>
      <c r="ED50" s="448"/>
      <c r="EE50" s="448"/>
      <c r="EF50" s="448"/>
      <c r="EG50" s="448"/>
      <c r="EH50" s="448"/>
      <c r="EI50" s="448"/>
      <c r="EJ50" s="448"/>
      <c r="EK50" s="448"/>
      <c r="EL50" s="448"/>
    </row>
    <row r="51" spans="1:212" x14ac:dyDescent="0.3">
      <c r="A51" s="72" t="s">
        <v>82</v>
      </c>
      <c r="B51" s="1" t="s">
        <v>83</v>
      </c>
      <c r="C51" s="391">
        <v>0</v>
      </c>
      <c r="D51" s="71">
        <v>0</v>
      </c>
      <c r="E51" s="71">
        <v>0</v>
      </c>
      <c r="F51" s="381">
        <v>0</v>
      </c>
      <c r="G51" s="381">
        <v>0</v>
      </c>
      <c r="H51" s="71">
        <v>0</v>
      </c>
      <c r="I51" s="91">
        <v>0</v>
      </c>
      <c r="J51" s="380">
        <v>0</v>
      </c>
      <c r="K51" s="381">
        <v>0</v>
      </c>
      <c r="L51" s="384"/>
      <c r="M51" s="380"/>
      <c r="N51" s="380"/>
      <c r="O51" s="219">
        <f t="shared" si="0"/>
        <v>0</v>
      </c>
      <c r="P51" s="448"/>
      <c r="Q51" s="448"/>
      <c r="R51" s="448"/>
      <c r="S51" s="448"/>
      <c r="T51" s="448"/>
      <c r="U51" s="448"/>
      <c r="V51" s="448"/>
      <c r="W51" s="448"/>
      <c r="X51" s="448"/>
      <c r="Y51" s="448"/>
      <c r="Z51" s="448"/>
      <c r="AA51" s="448"/>
      <c r="AB51" s="448"/>
      <c r="AC51" s="448"/>
      <c r="AD51" s="448"/>
      <c r="AE51" s="448"/>
      <c r="AF51" s="448"/>
      <c r="AG51" s="448"/>
      <c r="AH51" s="448"/>
      <c r="AI51" s="448"/>
      <c r="AJ51" s="448"/>
      <c r="AK51" s="448"/>
      <c r="AL51" s="448"/>
      <c r="AM51" s="448"/>
      <c r="AN51" s="448"/>
      <c r="AO51" s="448"/>
      <c r="AP51" s="448"/>
      <c r="AQ51" s="448"/>
      <c r="AR51" s="448"/>
      <c r="AS51" s="448"/>
      <c r="AT51" s="448"/>
      <c r="AU51" s="448"/>
      <c r="AV51" s="448"/>
      <c r="AW51" s="448"/>
      <c r="AX51" s="448"/>
      <c r="AY51" s="448"/>
      <c r="AZ51" s="448"/>
      <c r="BA51" s="448"/>
      <c r="BB51" s="448"/>
      <c r="BC51" s="448"/>
      <c r="BD51" s="448"/>
      <c r="BE51" s="448"/>
      <c r="BF51" s="448"/>
      <c r="BG51" s="448"/>
      <c r="BH51" s="448"/>
      <c r="BI51" s="448"/>
      <c r="BJ51" s="448"/>
      <c r="BK51" s="448"/>
      <c r="BL51" s="448"/>
      <c r="BM51" s="448"/>
      <c r="BN51" s="448"/>
      <c r="BO51" s="448"/>
      <c r="BP51" s="448"/>
      <c r="BQ51" s="448"/>
      <c r="BR51" s="448"/>
      <c r="BS51" s="448"/>
      <c r="BT51" s="448"/>
      <c r="BU51" s="448"/>
      <c r="BV51" s="448"/>
      <c r="BW51" s="448"/>
      <c r="BX51" s="448"/>
      <c r="BY51" s="448"/>
      <c r="BZ51" s="448"/>
      <c r="CA51" s="448"/>
      <c r="CB51" s="448"/>
      <c r="CC51" s="448"/>
      <c r="CD51" s="448"/>
      <c r="CE51" s="448"/>
      <c r="CF51" s="448"/>
      <c r="CG51" s="448"/>
      <c r="CH51" s="448"/>
      <c r="CI51" s="448"/>
      <c r="CJ51" s="448"/>
      <c r="CK51" s="448"/>
      <c r="CL51" s="448"/>
      <c r="CM51" s="448"/>
      <c r="CN51" s="448"/>
      <c r="CO51" s="448"/>
      <c r="CP51" s="448"/>
      <c r="CQ51" s="448"/>
      <c r="CR51" s="448"/>
      <c r="CS51" s="448"/>
      <c r="CT51" s="448"/>
      <c r="CU51" s="448"/>
      <c r="CV51" s="448"/>
      <c r="CW51" s="448"/>
      <c r="CX51" s="448"/>
      <c r="CY51" s="448"/>
      <c r="CZ51" s="448"/>
      <c r="DA51" s="448"/>
      <c r="DB51" s="448"/>
      <c r="DC51" s="448"/>
      <c r="DD51" s="448"/>
      <c r="DE51" s="448"/>
      <c r="DF51" s="448"/>
      <c r="DG51" s="448"/>
      <c r="DH51" s="448"/>
      <c r="DI51" s="448"/>
      <c r="DJ51" s="448"/>
      <c r="DK51" s="448"/>
      <c r="DL51" s="448"/>
      <c r="DM51" s="448"/>
      <c r="DN51" s="448"/>
      <c r="DO51" s="448"/>
      <c r="DP51" s="448"/>
      <c r="DQ51" s="448"/>
      <c r="DR51" s="448"/>
      <c r="DS51" s="448"/>
      <c r="DT51" s="448"/>
      <c r="DU51" s="448"/>
      <c r="DV51" s="448"/>
      <c r="DW51" s="448"/>
      <c r="DX51" s="448"/>
      <c r="DY51" s="448"/>
      <c r="DZ51" s="448"/>
      <c r="EA51" s="448"/>
      <c r="EB51" s="448"/>
      <c r="EC51" s="448"/>
      <c r="ED51" s="448"/>
      <c r="EE51" s="448"/>
      <c r="EF51" s="448"/>
      <c r="EG51" s="448"/>
      <c r="EH51" s="448"/>
      <c r="EI51" s="448"/>
      <c r="EJ51" s="448"/>
      <c r="EK51" s="448"/>
      <c r="EL51" s="448"/>
    </row>
    <row r="52" spans="1:212" x14ac:dyDescent="0.3">
      <c r="A52" s="72" t="s">
        <v>84</v>
      </c>
      <c r="B52" s="1" t="s">
        <v>85</v>
      </c>
      <c r="C52" s="380">
        <v>15778.63</v>
      </c>
      <c r="D52" s="380">
        <v>23816.38</v>
      </c>
      <c r="E52" s="380">
        <v>22708.34</v>
      </c>
      <c r="F52" s="381">
        <v>39290.410000000003</v>
      </c>
      <c r="G52" s="380">
        <v>21176.85</v>
      </c>
      <c r="H52" s="71">
        <v>17821.78</v>
      </c>
      <c r="I52" s="380">
        <v>24739.57</v>
      </c>
      <c r="J52" s="380">
        <v>27416.16</v>
      </c>
      <c r="K52" s="381">
        <v>31943.279999999999</v>
      </c>
      <c r="L52" s="384"/>
      <c r="M52" s="71"/>
      <c r="N52" s="380"/>
      <c r="O52" s="219">
        <f t="shared" si="0"/>
        <v>224691.40000000002</v>
      </c>
      <c r="P52" s="448"/>
      <c r="Q52" s="448"/>
      <c r="R52" s="448"/>
      <c r="S52" s="448"/>
      <c r="T52" s="448"/>
      <c r="U52" s="448"/>
      <c r="V52" s="448"/>
      <c r="W52" s="448"/>
      <c r="X52" s="448"/>
      <c r="Y52" s="448"/>
      <c r="Z52" s="448"/>
      <c r="AA52" s="448"/>
      <c r="AB52" s="448"/>
      <c r="AC52" s="448"/>
      <c r="AD52" s="448"/>
      <c r="AE52" s="448"/>
      <c r="AF52" s="448"/>
      <c r="AG52" s="448"/>
      <c r="AH52" s="448"/>
      <c r="AI52" s="448"/>
      <c r="AJ52" s="448"/>
      <c r="AK52" s="448"/>
      <c r="AL52" s="448"/>
      <c r="AM52" s="448"/>
      <c r="AN52" s="448"/>
      <c r="AO52" s="448"/>
      <c r="AP52" s="448"/>
      <c r="AQ52" s="448"/>
      <c r="AR52" s="448"/>
      <c r="AS52" s="448"/>
      <c r="AT52" s="448"/>
      <c r="AU52" s="448"/>
      <c r="AV52" s="448"/>
      <c r="AW52" s="448"/>
      <c r="AX52" s="448"/>
      <c r="AY52" s="448"/>
      <c r="AZ52" s="448"/>
      <c r="BA52" s="448"/>
      <c r="BB52" s="448"/>
      <c r="BC52" s="448"/>
      <c r="BD52" s="448"/>
      <c r="BE52" s="448"/>
      <c r="BF52" s="448"/>
      <c r="BG52" s="448"/>
      <c r="BH52" s="448"/>
      <c r="BI52" s="448"/>
      <c r="BJ52" s="448"/>
      <c r="BK52" s="448"/>
      <c r="BL52" s="448"/>
      <c r="BM52" s="448"/>
      <c r="BN52" s="448"/>
      <c r="BO52" s="448"/>
      <c r="BP52" s="448"/>
      <c r="BQ52" s="448"/>
      <c r="BR52" s="448"/>
      <c r="BS52" s="448"/>
      <c r="BT52" s="448"/>
      <c r="BU52" s="448"/>
      <c r="BV52" s="448"/>
      <c r="BW52" s="448"/>
      <c r="BX52" s="448"/>
      <c r="BY52" s="448"/>
      <c r="BZ52" s="448"/>
      <c r="CA52" s="448"/>
      <c r="CB52" s="448"/>
      <c r="CC52" s="448"/>
      <c r="CD52" s="448"/>
      <c r="CE52" s="448"/>
      <c r="CF52" s="448"/>
      <c r="CG52" s="448"/>
      <c r="CH52" s="448"/>
      <c r="CI52" s="448"/>
      <c r="CJ52" s="448"/>
      <c r="CK52" s="448"/>
      <c r="CL52" s="448"/>
      <c r="CM52" s="448"/>
      <c r="CN52" s="448"/>
      <c r="CO52" s="448"/>
      <c r="CP52" s="448"/>
      <c r="CQ52" s="448"/>
      <c r="CR52" s="448"/>
      <c r="CS52" s="448"/>
      <c r="CT52" s="448"/>
      <c r="CU52" s="448"/>
      <c r="CV52" s="448"/>
      <c r="CW52" s="448"/>
      <c r="CX52" s="448"/>
      <c r="CY52" s="448"/>
      <c r="CZ52" s="448"/>
      <c r="DA52" s="448"/>
      <c r="DB52" s="448"/>
      <c r="DC52" s="448"/>
      <c r="DD52" s="448"/>
      <c r="DE52" s="448"/>
      <c r="DF52" s="448"/>
      <c r="DG52" s="448"/>
      <c r="DH52" s="448"/>
      <c r="DI52" s="448"/>
      <c r="DJ52" s="448"/>
      <c r="DK52" s="448"/>
      <c r="DL52" s="448"/>
      <c r="DM52" s="448"/>
      <c r="DN52" s="448"/>
      <c r="DO52" s="448"/>
      <c r="DP52" s="448"/>
      <c r="DQ52" s="448"/>
      <c r="DR52" s="448"/>
      <c r="DS52" s="448"/>
      <c r="DT52" s="448"/>
      <c r="DU52" s="448"/>
      <c r="DV52" s="448"/>
      <c r="DW52" s="448"/>
      <c r="DX52" s="448"/>
      <c r="DY52" s="448"/>
      <c r="DZ52" s="448"/>
      <c r="EA52" s="448"/>
      <c r="EB52" s="448"/>
      <c r="EC52" s="448"/>
      <c r="ED52" s="448"/>
      <c r="EE52" s="448"/>
      <c r="EF52" s="448"/>
      <c r="EG52" s="448"/>
      <c r="EH52" s="448"/>
      <c r="EI52" s="448"/>
      <c r="EJ52" s="448"/>
      <c r="EK52" s="448"/>
      <c r="EL52" s="448"/>
    </row>
    <row r="53" spans="1:212" x14ac:dyDescent="0.3">
      <c r="A53" s="72" t="s">
        <v>86</v>
      </c>
      <c r="B53" s="1" t="s">
        <v>87</v>
      </c>
      <c r="C53" s="380">
        <v>255.99</v>
      </c>
      <c r="D53" s="380">
        <v>4136.32</v>
      </c>
      <c r="E53" s="381">
        <v>475.27</v>
      </c>
      <c r="F53" s="381">
        <v>249.76</v>
      </c>
      <c r="G53" s="380">
        <v>429.7</v>
      </c>
      <c r="H53" s="381">
        <v>2747.08</v>
      </c>
      <c r="I53" s="380">
        <v>1433.35</v>
      </c>
      <c r="J53" s="380">
        <v>90.02</v>
      </c>
      <c r="K53" s="381">
        <v>2045.4</v>
      </c>
      <c r="L53" s="384"/>
      <c r="M53" s="71"/>
      <c r="N53" s="380"/>
      <c r="O53" s="219">
        <f t="shared" si="0"/>
        <v>11862.89</v>
      </c>
      <c r="P53" s="448"/>
      <c r="Q53" s="448"/>
      <c r="R53" s="448"/>
      <c r="S53" s="448"/>
      <c r="T53" s="448"/>
      <c r="U53" s="448"/>
      <c r="V53" s="448"/>
      <c r="W53" s="448"/>
      <c r="X53" s="448"/>
      <c r="Y53" s="448"/>
      <c r="Z53" s="448"/>
      <c r="AA53" s="448"/>
      <c r="AB53" s="448"/>
      <c r="AC53" s="448"/>
      <c r="AD53" s="448"/>
      <c r="AE53" s="448"/>
      <c r="AF53" s="448"/>
      <c r="AG53" s="448"/>
      <c r="AH53" s="448"/>
      <c r="AI53" s="448"/>
      <c r="AJ53" s="448"/>
      <c r="AK53" s="448"/>
      <c r="AL53" s="448"/>
      <c r="AM53" s="448"/>
      <c r="AN53" s="448"/>
      <c r="AO53" s="448"/>
      <c r="AP53" s="448"/>
      <c r="AQ53" s="448"/>
      <c r="AR53" s="448"/>
      <c r="AS53" s="448"/>
      <c r="AT53" s="448"/>
      <c r="AU53" s="448"/>
      <c r="AV53" s="448"/>
      <c r="AW53" s="448"/>
      <c r="AX53" s="448"/>
      <c r="AY53" s="448"/>
      <c r="AZ53" s="448"/>
      <c r="BA53" s="448"/>
      <c r="BB53" s="448"/>
      <c r="BC53" s="448"/>
      <c r="BD53" s="448"/>
      <c r="BE53" s="448"/>
      <c r="BF53" s="448"/>
      <c r="BG53" s="448"/>
      <c r="BH53" s="448"/>
      <c r="BI53" s="448"/>
      <c r="BJ53" s="448"/>
      <c r="BK53" s="448"/>
      <c r="BL53" s="448"/>
      <c r="BM53" s="448"/>
      <c r="BN53" s="448"/>
      <c r="BO53" s="448"/>
      <c r="BP53" s="448"/>
      <c r="BQ53" s="448"/>
      <c r="BR53" s="448"/>
      <c r="BS53" s="448"/>
      <c r="BT53" s="448"/>
      <c r="BU53" s="448"/>
      <c r="BV53" s="448"/>
      <c r="BW53" s="448"/>
      <c r="BX53" s="448"/>
      <c r="BY53" s="448"/>
      <c r="BZ53" s="448"/>
      <c r="CA53" s="448"/>
      <c r="CB53" s="448"/>
      <c r="CC53" s="448"/>
      <c r="CD53" s="448"/>
      <c r="CE53" s="448"/>
      <c r="CF53" s="448"/>
      <c r="CG53" s="448"/>
      <c r="CH53" s="448"/>
      <c r="CI53" s="448"/>
      <c r="CJ53" s="448"/>
      <c r="CK53" s="448"/>
      <c r="CL53" s="448"/>
      <c r="CM53" s="448"/>
      <c r="CN53" s="448"/>
      <c r="CO53" s="448"/>
      <c r="CP53" s="448"/>
      <c r="CQ53" s="448"/>
      <c r="CR53" s="448"/>
      <c r="CS53" s="448"/>
      <c r="CT53" s="448"/>
      <c r="CU53" s="448"/>
      <c r="CV53" s="448"/>
      <c r="CW53" s="448"/>
      <c r="CX53" s="448"/>
      <c r="CY53" s="448"/>
      <c r="CZ53" s="448"/>
      <c r="DA53" s="448"/>
      <c r="DB53" s="448"/>
      <c r="DC53" s="448"/>
      <c r="DD53" s="448"/>
      <c r="DE53" s="448"/>
      <c r="DF53" s="448"/>
      <c r="DG53" s="448"/>
      <c r="DH53" s="448"/>
      <c r="DI53" s="448"/>
      <c r="DJ53" s="448"/>
      <c r="DK53" s="448"/>
      <c r="DL53" s="448"/>
      <c r="DM53" s="448"/>
      <c r="DN53" s="448"/>
      <c r="DO53" s="448"/>
      <c r="DP53" s="448"/>
      <c r="DQ53" s="448"/>
      <c r="DR53" s="448"/>
      <c r="DS53" s="448"/>
      <c r="DT53" s="448"/>
      <c r="DU53" s="448"/>
      <c r="DV53" s="448"/>
      <c r="DW53" s="448"/>
      <c r="DX53" s="448"/>
      <c r="DY53" s="448"/>
      <c r="DZ53" s="448"/>
      <c r="EA53" s="448"/>
      <c r="EB53" s="448"/>
      <c r="EC53" s="448"/>
      <c r="ED53" s="448"/>
      <c r="EE53" s="448"/>
      <c r="EF53" s="448"/>
      <c r="EG53" s="448"/>
      <c r="EH53" s="448"/>
      <c r="EI53" s="448"/>
      <c r="EJ53" s="448"/>
      <c r="EK53" s="448"/>
      <c r="EL53" s="448"/>
    </row>
    <row r="54" spans="1:212" x14ac:dyDescent="0.3">
      <c r="A54" s="72" t="s">
        <v>88</v>
      </c>
      <c r="B54" s="1" t="s">
        <v>89</v>
      </c>
      <c r="C54" s="380">
        <v>251363.20000000001</v>
      </c>
      <c r="D54" s="380">
        <v>497602</v>
      </c>
      <c r="E54" s="381">
        <v>516147.01</v>
      </c>
      <c r="F54" s="380">
        <v>339644.35</v>
      </c>
      <c r="G54" s="380">
        <v>251987.46</v>
      </c>
      <c r="H54" s="381">
        <v>232954.55</v>
      </c>
      <c r="I54" s="380">
        <v>246344.74</v>
      </c>
      <c r="J54" s="380">
        <v>228613.05</v>
      </c>
      <c r="K54" s="381">
        <v>235310.1</v>
      </c>
      <c r="L54" s="384"/>
      <c r="M54" s="71"/>
      <c r="N54" s="380"/>
      <c r="O54" s="219">
        <f t="shared" si="0"/>
        <v>2799966.46</v>
      </c>
    </row>
    <row r="55" spans="1:212" x14ac:dyDescent="0.3">
      <c r="A55" s="72" t="s">
        <v>90</v>
      </c>
      <c r="B55" s="1" t="s">
        <v>91</v>
      </c>
      <c r="C55" s="380">
        <v>0</v>
      </c>
      <c r="D55" s="380">
        <v>0</v>
      </c>
      <c r="E55" s="381">
        <v>0</v>
      </c>
      <c r="F55" s="380">
        <v>0</v>
      </c>
      <c r="G55" s="380">
        <v>0</v>
      </c>
      <c r="H55" s="381">
        <v>0</v>
      </c>
      <c r="I55" s="380">
        <v>0</v>
      </c>
      <c r="J55" s="380">
        <v>0</v>
      </c>
      <c r="K55" s="381">
        <v>0</v>
      </c>
      <c r="L55" s="384"/>
      <c r="M55" s="380"/>
      <c r="N55" s="380"/>
      <c r="O55" s="219">
        <f t="shared" si="0"/>
        <v>0</v>
      </c>
    </row>
    <row r="56" spans="1:212" x14ac:dyDescent="0.3">
      <c r="A56" s="72" t="s">
        <v>92</v>
      </c>
      <c r="B56" s="1" t="s">
        <v>93</v>
      </c>
      <c r="C56" s="380">
        <v>425.92</v>
      </c>
      <c r="D56" s="380">
        <v>2129.6</v>
      </c>
      <c r="E56" s="381">
        <v>851.84</v>
      </c>
      <c r="F56" s="380">
        <v>851.84</v>
      </c>
      <c r="G56" s="380">
        <v>0</v>
      </c>
      <c r="H56" s="381">
        <v>425.92</v>
      </c>
      <c r="I56" s="380">
        <v>0</v>
      </c>
      <c r="J56" s="380">
        <v>1703.68</v>
      </c>
      <c r="K56" s="381">
        <v>851.84</v>
      </c>
      <c r="L56" s="384"/>
      <c r="M56" s="380"/>
      <c r="N56" s="380"/>
      <c r="O56" s="219">
        <f t="shared" si="0"/>
        <v>7240.64</v>
      </c>
    </row>
    <row r="57" spans="1:212" x14ac:dyDescent="0.3">
      <c r="A57" s="72" t="s">
        <v>94</v>
      </c>
      <c r="B57" s="1" t="s">
        <v>95</v>
      </c>
      <c r="C57" s="380">
        <v>247848.98</v>
      </c>
      <c r="D57" s="380">
        <v>388052.59</v>
      </c>
      <c r="E57" s="381">
        <v>307834.73</v>
      </c>
      <c r="F57" s="380">
        <v>361997.33</v>
      </c>
      <c r="G57" s="380">
        <v>287230.67</v>
      </c>
      <c r="H57" s="381">
        <v>266907.90999999997</v>
      </c>
      <c r="I57" s="380">
        <v>360813.41</v>
      </c>
      <c r="J57" s="380">
        <v>248244.07</v>
      </c>
      <c r="K57" s="381">
        <v>246506.52</v>
      </c>
      <c r="L57" s="384"/>
      <c r="M57" s="380"/>
      <c r="N57" s="380"/>
      <c r="O57" s="219">
        <f t="shared" si="0"/>
        <v>2715436.21</v>
      </c>
    </row>
    <row r="58" spans="1:212" x14ac:dyDescent="0.3">
      <c r="A58" s="72" t="s">
        <v>96</v>
      </c>
      <c r="B58" s="1" t="s">
        <v>97</v>
      </c>
      <c r="C58" s="380">
        <v>1703.68</v>
      </c>
      <c r="D58" s="380">
        <v>2129.6</v>
      </c>
      <c r="E58" s="381">
        <v>1277.76</v>
      </c>
      <c r="F58" s="380">
        <v>2555.52</v>
      </c>
      <c r="G58" s="380">
        <v>851.84</v>
      </c>
      <c r="H58" s="381">
        <v>1703.68</v>
      </c>
      <c r="I58" s="380">
        <v>2981.44</v>
      </c>
      <c r="J58" s="380">
        <v>851.84</v>
      </c>
      <c r="K58" s="381">
        <v>1703.68</v>
      </c>
      <c r="L58" s="384"/>
      <c r="M58" s="380"/>
      <c r="N58" s="380"/>
      <c r="O58" s="219">
        <f t="shared" si="0"/>
        <v>15759.04</v>
      </c>
    </row>
    <row r="59" spans="1:212" x14ac:dyDescent="0.3">
      <c r="A59" s="72" t="s">
        <v>98</v>
      </c>
      <c r="B59" s="1" t="s">
        <v>99</v>
      </c>
      <c r="C59" s="380">
        <v>512944.42</v>
      </c>
      <c r="D59" s="380">
        <v>657977.32999999996</v>
      </c>
      <c r="E59" s="381">
        <v>507276.5</v>
      </c>
      <c r="F59" s="380">
        <v>572856.87</v>
      </c>
      <c r="G59" s="380">
        <v>522752.9</v>
      </c>
      <c r="H59" s="381">
        <v>500938.93</v>
      </c>
      <c r="I59" s="380">
        <v>646915.98</v>
      </c>
      <c r="J59" s="380">
        <v>471289.32</v>
      </c>
      <c r="K59" s="381">
        <v>462329.84</v>
      </c>
      <c r="L59" s="384"/>
      <c r="M59" s="380"/>
      <c r="N59" s="380"/>
      <c r="O59" s="219">
        <f t="shared" si="0"/>
        <v>4855282.09</v>
      </c>
    </row>
    <row r="60" spans="1:212" x14ac:dyDescent="0.3">
      <c r="A60" s="72" t="s">
        <v>100</v>
      </c>
      <c r="B60" s="1" t="s">
        <v>101</v>
      </c>
      <c r="C60" s="380">
        <v>154.28</v>
      </c>
      <c r="D60" s="380">
        <v>188.48</v>
      </c>
      <c r="E60" s="381">
        <v>334.4</v>
      </c>
      <c r="F60" s="380">
        <v>170.24</v>
      </c>
      <c r="G60" s="380">
        <v>384.56</v>
      </c>
      <c r="H60" s="381">
        <v>456</v>
      </c>
      <c r="I60" s="380">
        <v>300.2</v>
      </c>
      <c r="J60" s="380">
        <v>202.92</v>
      </c>
      <c r="K60" s="381">
        <v>288.8</v>
      </c>
      <c r="L60" s="384"/>
      <c r="M60" s="380"/>
      <c r="N60" s="380"/>
      <c r="O60" s="219">
        <f t="shared" si="0"/>
        <v>2479.88</v>
      </c>
    </row>
    <row r="61" spans="1:212" x14ac:dyDescent="0.3">
      <c r="A61" s="72" t="s">
        <v>102</v>
      </c>
      <c r="B61" s="1" t="s">
        <v>103</v>
      </c>
      <c r="C61" s="380">
        <v>0</v>
      </c>
      <c r="D61" s="380">
        <v>0</v>
      </c>
      <c r="E61" s="381">
        <v>0</v>
      </c>
      <c r="F61" s="380">
        <v>0</v>
      </c>
      <c r="G61" s="380">
        <v>0</v>
      </c>
      <c r="H61" s="381">
        <v>0</v>
      </c>
      <c r="I61" s="380">
        <v>0</v>
      </c>
      <c r="J61" s="380">
        <v>0</v>
      </c>
      <c r="K61" s="381">
        <v>0</v>
      </c>
      <c r="L61" s="384"/>
      <c r="M61" s="380"/>
      <c r="N61" s="380"/>
      <c r="O61" s="219">
        <f t="shared" si="0"/>
        <v>0</v>
      </c>
    </row>
    <row r="62" spans="1:212" x14ac:dyDescent="0.3">
      <c r="A62" s="72" t="s">
        <v>754</v>
      </c>
      <c r="B62" s="1" t="s">
        <v>791</v>
      </c>
      <c r="C62" s="380">
        <v>0</v>
      </c>
      <c r="D62" s="380">
        <v>0</v>
      </c>
      <c r="E62" s="381">
        <v>0</v>
      </c>
      <c r="F62" s="380">
        <v>3196.16</v>
      </c>
      <c r="G62" s="380">
        <v>417.68</v>
      </c>
      <c r="H62" s="381">
        <v>363.2</v>
      </c>
      <c r="I62" s="380">
        <v>326.88</v>
      </c>
      <c r="J62" s="380">
        <v>190.68</v>
      </c>
      <c r="K62" s="381">
        <v>363.2</v>
      </c>
      <c r="L62" s="384"/>
      <c r="M62" s="380"/>
      <c r="N62" s="380"/>
      <c r="O62" s="219">
        <f t="shared" si="0"/>
        <v>4857.7999999999993</v>
      </c>
    </row>
    <row r="63" spans="1:212" x14ac:dyDescent="0.3">
      <c r="A63" s="72" t="s">
        <v>104</v>
      </c>
      <c r="B63" s="1" t="s">
        <v>105</v>
      </c>
      <c r="C63" s="380">
        <v>0</v>
      </c>
      <c r="D63" s="380">
        <v>0</v>
      </c>
      <c r="E63" s="381">
        <v>0</v>
      </c>
      <c r="F63" s="380">
        <v>0</v>
      </c>
      <c r="G63" s="380">
        <v>0</v>
      </c>
      <c r="H63" s="381">
        <v>0</v>
      </c>
      <c r="I63" s="380">
        <v>0</v>
      </c>
      <c r="J63" s="380">
        <v>0</v>
      </c>
      <c r="K63" s="381">
        <v>0</v>
      </c>
      <c r="L63" s="384"/>
      <c r="M63" s="380"/>
      <c r="N63" s="380"/>
      <c r="O63" s="219">
        <f t="shared" si="0"/>
        <v>0</v>
      </c>
    </row>
    <row r="64" spans="1:212" x14ac:dyDescent="0.3">
      <c r="A64" s="72" t="s">
        <v>106</v>
      </c>
      <c r="B64" s="1" t="s">
        <v>107</v>
      </c>
      <c r="C64" s="380">
        <v>1575837.89</v>
      </c>
      <c r="D64" s="380">
        <v>1585816.93</v>
      </c>
      <c r="E64" s="381">
        <v>1600770.8</v>
      </c>
      <c r="F64" s="380">
        <v>1592094.16</v>
      </c>
      <c r="G64" s="380">
        <v>1556708.44</v>
      </c>
      <c r="H64" s="381">
        <v>1563430.72</v>
      </c>
      <c r="I64" s="380">
        <v>1579266.57</v>
      </c>
      <c r="J64" s="380">
        <v>1512515.57</v>
      </c>
      <c r="K64" s="381">
        <v>1480960.07</v>
      </c>
      <c r="L64" s="384"/>
      <c r="M64" s="380"/>
      <c r="N64" s="380"/>
      <c r="O64" s="219">
        <f t="shared" si="0"/>
        <v>14047401.150000002</v>
      </c>
    </row>
    <row r="65" spans="1:15" x14ac:dyDescent="0.3">
      <c r="A65" s="72" t="s">
        <v>108</v>
      </c>
      <c r="B65" s="1" t="s">
        <v>109</v>
      </c>
      <c r="C65" s="380">
        <v>0</v>
      </c>
      <c r="D65" s="380">
        <v>0</v>
      </c>
      <c r="E65" s="381">
        <v>0</v>
      </c>
      <c r="F65" s="380">
        <v>0</v>
      </c>
      <c r="G65" s="380">
        <v>0</v>
      </c>
      <c r="H65" s="381">
        <v>0</v>
      </c>
      <c r="I65" s="380">
        <v>0</v>
      </c>
      <c r="J65" s="380">
        <v>0</v>
      </c>
      <c r="K65" s="381">
        <v>0</v>
      </c>
      <c r="L65" s="384"/>
      <c r="M65" s="380"/>
      <c r="N65" s="380"/>
      <c r="O65" s="219">
        <f t="shared" si="0"/>
        <v>0</v>
      </c>
    </row>
    <row r="66" spans="1:15" x14ac:dyDescent="0.3">
      <c r="A66" s="72" t="s">
        <v>110</v>
      </c>
      <c r="B66" s="1" t="s">
        <v>111</v>
      </c>
      <c r="C66" s="391">
        <v>0</v>
      </c>
      <c r="D66" s="71">
        <v>0</v>
      </c>
      <c r="E66" s="71">
        <v>0</v>
      </c>
      <c r="F66" s="380">
        <v>0</v>
      </c>
      <c r="G66" s="380">
        <v>0</v>
      </c>
      <c r="H66" s="379">
        <v>0</v>
      </c>
      <c r="I66" s="91">
        <v>0</v>
      </c>
      <c r="J66" s="380">
        <v>0</v>
      </c>
      <c r="K66" s="381">
        <v>0</v>
      </c>
      <c r="L66" s="384"/>
      <c r="M66" s="380"/>
      <c r="N66" s="380"/>
      <c r="O66" s="219">
        <f t="shared" si="0"/>
        <v>0</v>
      </c>
    </row>
    <row r="67" spans="1:15" x14ac:dyDescent="0.3">
      <c r="A67" s="72" t="s">
        <v>112</v>
      </c>
      <c r="B67" s="1" t="s">
        <v>113</v>
      </c>
      <c r="C67" s="391">
        <v>0</v>
      </c>
      <c r="D67" s="71">
        <v>0</v>
      </c>
      <c r="E67" s="71">
        <v>0</v>
      </c>
      <c r="F67" s="380">
        <v>0</v>
      </c>
      <c r="G67" s="380">
        <v>0</v>
      </c>
      <c r="H67" s="379">
        <v>0</v>
      </c>
      <c r="I67" s="91">
        <v>0</v>
      </c>
      <c r="J67" s="380">
        <v>0</v>
      </c>
      <c r="K67" s="381">
        <v>0</v>
      </c>
      <c r="L67" s="384"/>
      <c r="M67" s="380"/>
      <c r="N67" s="380"/>
      <c r="O67" s="219">
        <f t="shared" ref="O67:O112" si="1">C67+D67+E67+F67+G67+H67+I67+J67+K67+L67+M67+N67</f>
        <v>0</v>
      </c>
    </row>
    <row r="68" spans="1:15" x14ac:dyDescent="0.3">
      <c r="A68" s="72" t="s">
        <v>114</v>
      </c>
      <c r="B68" s="1" t="s">
        <v>115</v>
      </c>
      <c r="C68" s="391">
        <v>230.5</v>
      </c>
      <c r="D68" s="71">
        <v>176</v>
      </c>
      <c r="E68" s="380">
        <v>15957</v>
      </c>
      <c r="F68" s="382">
        <v>0</v>
      </c>
      <c r="G68" s="382">
        <v>206</v>
      </c>
      <c r="H68" s="380">
        <v>15937.49</v>
      </c>
      <c r="I68" s="381">
        <v>1356</v>
      </c>
      <c r="J68" s="380">
        <v>669.5</v>
      </c>
      <c r="K68" s="381">
        <v>20211</v>
      </c>
      <c r="L68" s="384"/>
      <c r="M68" s="380"/>
      <c r="N68" s="380"/>
      <c r="O68" s="219">
        <f t="shared" si="1"/>
        <v>54743.49</v>
      </c>
    </row>
    <row r="69" spans="1:15" x14ac:dyDescent="0.3">
      <c r="A69" s="72" t="s">
        <v>116</v>
      </c>
      <c r="B69" s="1" t="s">
        <v>117</v>
      </c>
      <c r="C69" s="391">
        <v>0</v>
      </c>
      <c r="D69" s="71">
        <v>0</v>
      </c>
      <c r="E69" s="71">
        <v>0</v>
      </c>
      <c r="F69" s="380">
        <v>0</v>
      </c>
      <c r="G69" s="380">
        <v>0</v>
      </c>
      <c r="H69" s="379">
        <v>0</v>
      </c>
      <c r="I69" s="91">
        <v>57</v>
      </c>
      <c r="J69" s="380">
        <v>57</v>
      </c>
      <c r="K69" s="381">
        <v>0</v>
      </c>
      <c r="L69" s="384"/>
      <c r="M69" s="71"/>
      <c r="N69" s="380"/>
      <c r="O69" s="219">
        <f t="shared" si="1"/>
        <v>114</v>
      </c>
    </row>
    <row r="70" spans="1:15" x14ac:dyDescent="0.3">
      <c r="A70" s="72" t="s">
        <v>118</v>
      </c>
      <c r="B70" s="1" t="s">
        <v>119</v>
      </c>
      <c r="C70" s="391">
        <v>134291.74</v>
      </c>
      <c r="D70" s="71">
        <v>112547.59</v>
      </c>
      <c r="E70" s="71">
        <v>136525.72</v>
      </c>
      <c r="F70" s="380">
        <v>192653.57</v>
      </c>
      <c r="G70" s="380">
        <v>143577.18</v>
      </c>
      <c r="H70" s="379">
        <v>198843.64</v>
      </c>
      <c r="I70" s="91">
        <v>86772.73</v>
      </c>
      <c r="J70" s="380">
        <v>103093.74</v>
      </c>
      <c r="K70" s="91">
        <v>157383.09</v>
      </c>
      <c r="L70" s="380"/>
      <c r="M70" s="71"/>
      <c r="N70" s="380"/>
      <c r="O70" s="219">
        <f t="shared" si="1"/>
        <v>1265689.0000000002</v>
      </c>
    </row>
    <row r="71" spans="1:15" x14ac:dyDescent="0.3">
      <c r="A71" s="72" t="s">
        <v>120</v>
      </c>
      <c r="B71" s="1" t="s">
        <v>121</v>
      </c>
      <c r="C71" s="391">
        <v>0</v>
      </c>
      <c r="D71" s="71">
        <v>0</v>
      </c>
      <c r="E71" s="71">
        <v>0</v>
      </c>
      <c r="F71" s="380">
        <v>0</v>
      </c>
      <c r="G71" s="380">
        <v>0</v>
      </c>
      <c r="H71" s="379">
        <v>0</v>
      </c>
      <c r="I71" s="91">
        <v>0</v>
      </c>
      <c r="J71" s="380">
        <v>0</v>
      </c>
      <c r="K71" s="91">
        <v>0</v>
      </c>
      <c r="L71" s="380"/>
      <c r="M71" s="380"/>
      <c r="N71" s="381"/>
      <c r="O71" s="219">
        <f t="shared" si="1"/>
        <v>0</v>
      </c>
    </row>
    <row r="72" spans="1:15" x14ac:dyDescent="0.3">
      <c r="A72" s="72" t="s">
        <v>122</v>
      </c>
      <c r="B72" s="1" t="s">
        <v>123</v>
      </c>
      <c r="C72" s="391">
        <v>0</v>
      </c>
      <c r="D72" s="71">
        <v>0</v>
      </c>
      <c r="E72" s="71">
        <v>0</v>
      </c>
      <c r="F72" s="380">
        <v>0</v>
      </c>
      <c r="G72" s="380">
        <v>0</v>
      </c>
      <c r="H72" s="379">
        <v>0</v>
      </c>
      <c r="I72" s="91">
        <v>0</v>
      </c>
      <c r="J72" s="380">
        <v>0</v>
      </c>
      <c r="K72" s="91">
        <v>0</v>
      </c>
      <c r="L72" s="380"/>
      <c r="M72" s="380"/>
      <c r="N72" s="381"/>
      <c r="O72" s="219">
        <f t="shared" si="1"/>
        <v>0</v>
      </c>
    </row>
    <row r="73" spans="1:15" x14ac:dyDescent="0.3">
      <c r="A73" s="72" t="s">
        <v>124</v>
      </c>
      <c r="B73" s="1" t="s">
        <v>125</v>
      </c>
      <c r="C73" s="391">
        <v>488.53</v>
      </c>
      <c r="D73" s="71">
        <v>895.51</v>
      </c>
      <c r="E73" s="71">
        <v>728.14</v>
      </c>
      <c r="F73" s="380">
        <v>455.2</v>
      </c>
      <c r="G73" s="380">
        <v>1228.04</v>
      </c>
      <c r="H73" s="381">
        <v>617.04</v>
      </c>
      <c r="I73" s="381">
        <v>1093.07</v>
      </c>
      <c r="J73" s="380">
        <v>479.02</v>
      </c>
      <c r="K73" s="381">
        <v>966.44</v>
      </c>
      <c r="L73" s="380"/>
      <c r="M73" s="380"/>
      <c r="N73" s="381"/>
      <c r="O73" s="219">
        <f t="shared" si="1"/>
        <v>6950.99</v>
      </c>
    </row>
    <row r="74" spans="1:15" x14ac:dyDescent="0.3">
      <c r="A74" s="72" t="s">
        <v>126</v>
      </c>
      <c r="B74" s="1" t="s">
        <v>127</v>
      </c>
      <c r="C74" s="391">
        <v>0</v>
      </c>
      <c r="D74" s="71">
        <v>0</v>
      </c>
      <c r="E74" s="71">
        <v>0</v>
      </c>
      <c r="F74" s="380">
        <v>0</v>
      </c>
      <c r="G74" s="380">
        <v>0</v>
      </c>
      <c r="H74" s="379">
        <v>0</v>
      </c>
      <c r="I74" s="381">
        <v>0</v>
      </c>
      <c r="J74" s="380">
        <v>0</v>
      </c>
      <c r="K74" s="91">
        <v>0</v>
      </c>
      <c r="L74" s="380"/>
      <c r="M74" s="380"/>
      <c r="N74" s="381"/>
      <c r="O74" s="219">
        <f t="shared" si="1"/>
        <v>0</v>
      </c>
    </row>
    <row r="75" spans="1:15" x14ac:dyDescent="0.3">
      <c r="A75" s="50" t="s">
        <v>313</v>
      </c>
      <c r="B75" s="1" t="s">
        <v>314</v>
      </c>
      <c r="C75" s="391">
        <v>21643.37</v>
      </c>
      <c r="D75" s="71">
        <v>36894.32</v>
      </c>
      <c r="E75" s="71">
        <v>21644.21</v>
      </c>
      <c r="F75" s="380">
        <v>22063.200000000001</v>
      </c>
      <c r="G75" s="380">
        <v>15570.56</v>
      </c>
      <c r="H75" s="379">
        <v>13686.37</v>
      </c>
      <c r="I75" s="381">
        <v>17934.5</v>
      </c>
      <c r="J75" s="380">
        <v>10538.17</v>
      </c>
      <c r="K75" s="91">
        <v>6659.92</v>
      </c>
      <c r="L75" s="380"/>
      <c r="M75" s="380"/>
      <c r="N75" s="381"/>
      <c r="O75" s="219">
        <f t="shared" si="1"/>
        <v>166634.62000000002</v>
      </c>
    </row>
    <row r="76" spans="1:15" x14ac:dyDescent="0.3">
      <c r="A76" s="50" t="s">
        <v>344</v>
      </c>
      <c r="B76" s="1" t="s">
        <v>341</v>
      </c>
      <c r="C76" s="391">
        <v>0</v>
      </c>
      <c r="D76" s="71">
        <v>0</v>
      </c>
      <c r="E76" s="71">
        <v>0</v>
      </c>
      <c r="F76" s="380">
        <v>0</v>
      </c>
      <c r="G76" s="380">
        <v>0</v>
      </c>
      <c r="H76" s="71">
        <v>0</v>
      </c>
      <c r="I76" s="91">
        <v>0</v>
      </c>
      <c r="J76" s="380">
        <v>0</v>
      </c>
      <c r="K76" s="91">
        <v>0</v>
      </c>
      <c r="L76" s="380"/>
      <c r="M76" s="380"/>
      <c r="N76" s="378"/>
      <c r="O76" s="219">
        <f t="shared" si="1"/>
        <v>0</v>
      </c>
    </row>
    <row r="77" spans="1:15" x14ac:dyDescent="0.3">
      <c r="A77" s="214" t="s">
        <v>749</v>
      </c>
      <c r="B77" s="1" t="s">
        <v>748</v>
      </c>
      <c r="C77" s="391">
        <v>23741.66</v>
      </c>
      <c r="D77" s="71">
        <v>21861.38</v>
      </c>
      <c r="E77" s="71">
        <v>23573.51</v>
      </c>
      <c r="F77" s="380">
        <v>26312.85</v>
      </c>
      <c r="G77" s="380">
        <v>24234.54</v>
      </c>
      <c r="H77" s="71">
        <v>19919.810000000001</v>
      </c>
      <c r="I77" s="91">
        <v>18418.27</v>
      </c>
      <c r="J77" s="380">
        <v>16458.84</v>
      </c>
      <c r="K77" s="91">
        <v>23239.29</v>
      </c>
      <c r="L77" s="380"/>
      <c r="M77" s="380"/>
      <c r="N77" s="378"/>
      <c r="O77" s="219">
        <f t="shared" si="1"/>
        <v>197760.15</v>
      </c>
    </row>
    <row r="78" spans="1:15" x14ac:dyDescent="0.3">
      <c r="A78" s="214" t="s">
        <v>774</v>
      </c>
      <c r="B78" s="1" t="s">
        <v>773</v>
      </c>
      <c r="C78" s="304">
        <v>0</v>
      </c>
      <c r="D78" s="71">
        <v>0</v>
      </c>
      <c r="E78" s="71">
        <v>0</v>
      </c>
      <c r="F78" s="384">
        <v>0</v>
      </c>
      <c r="G78" s="382">
        <v>0</v>
      </c>
      <c r="H78" s="71">
        <v>0</v>
      </c>
      <c r="I78" s="91">
        <v>0</v>
      </c>
      <c r="J78" s="427">
        <v>0</v>
      </c>
      <c r="K78" s="91">
        <v>0</v>
      </c>
      <c r="L78" s="382"/>
      <c r="M78" s="380"/>
      <c r="N78" s="383"/>
      <c r="O78" s="219">
        <f t="shared" si="1"/>
        <v>0</v>
      </c>
    </row>
    <row r="79" spans="1:15" x14ac:dyDescent="0.3">
      <c r="A79" s="72" t="s">
        <v>128</v>
      </c>
      <c r="B79" s="1" t="s">
        <v>129</v>
      </c>
      <c r="C79" s="445">
        <v>2116.1</v>
      </c>
      <c r="D79" s="71">
        <v>1920.58</v>
      </c>
      <c r="E79" s="381">
        <v>3345.04</v>
      </c>
      <c r="F79" s="380">
        <v>3163.24</v>
      </c>
      <c r="G79" s="380">
        <v>448.56</v>
      </c>
      <c r="H79" s="380">
        <v>680.09</v>
      </c>
      <c r="I79" s="381">
        <v>3000.13</v>
      </c>
      <c r="J79" s="380">
        <v>1815.14</v>
      </c>
      <c r="K79" s="381">
        <v>1783.29</v>
      </c>
      <c r="L79" s="380"/>
      <c r="M79" s="380"/>
      <c r="N79" s="383"/>
      <c r="O79" s="219">
        <f t="shared" si="1"/>
        <v>18272.169999999998</v>
      </c>
    </row>
    <row r="80" spans="1:15" x14ac:dyDescent="0.3">
      <c r="A80" s="72" t="s">
        <v>342</v>
      </c>
      <c r="B80" s="1" t="s">
        <v>343</v>
      </c>
      <c r="C80" s="391">
        <v>0</v>
      </c>
      <c r="D80" s="71">
        <v>0</v>
      </c>
      <c r="E80" s="380">
        <v>0</v>
      </c>
      <c r="F80" s="384">
        <v>0</v>
      </c>
      <c r="G80" s="380">
        <v>0</v>
      </c>
      <c r="H80" s="71">
        <v>0</v>
      </c>
      <c r="I80" s="91">
        <v>0</v>
      </c>
      <c r="J80" s="380">
        <v>0</v>
      </c>
      <c r="K80" s="381">
        <v>0</v>
      </c>
      <c r="L80" s="380"/>
      <c r="M80" s="71"/>
      <c r="N80" s="383"/>
      <c r="O80" s="219">
        <f t="shared" si="1"/>
        <v>0</v>
      </c>
    </row>
    <row r="81" spans="1:113" x14ac:dyDescent="0.3">
      <c r="A81" s="72" t="s">
        <v>130</v>
      </c>
      <c r="B81" s="1" t="s">
        <v>131</v>
      </c>
      <c r="C81" s="391">
        <v>6460.28</v>
      </c>
      <c r="D81" s="71">
        <v>13090.85</v>
      </c>
      <c r="E81" s="381">
        <v>17594</v>
      </c>
      <c r="F81" s="380">
        <v>8392.11</v>
      </c>
      <c r="G81" s="380">
        <v>12083.9</v>
      </c>
      <c r="H81" s="381">
        <v>9161.8700000000008</v>
      </c>
      <c r="I81" s="381">
        <v>14828.66</v>
      </c>
      <c r="J81" s="380">
        <v>15497.29</v>
      </c>
      <c r="K81" s="381">
        <v>11239.05</v>
      </c>
      <c r="L81" s="380"/>
      <c r="M81" s="443"/>
      <c r="N81" s="381"/>
      <c r="O81" s="219">
        <f t="shared" si="1"/>
        <v>108348.01000000002</v>
      </c>
    </row>
    <row r="82" spans="1:113" s="109" customFormat="1" x14ac:dyDescent="0.3">
      <c r="A82" s="94" t="s">
        <v>132</v>
      </c>
      <c r="B82" s="96" t="s">
        <v>133</v>
      </c>
      <c r="C82" s="531">
        <v>0</v>
      </c>
      <c r="D82" s="531">
        <v>0</v>
      </c>
      <c r="E82" s="547">
        <v>0</v>
      </c>
      <c r="F82" s="548">
        <v>0</v>
      </c>
      <c r="G82" s="446">
        <v>0</v>
      </c>
      <c r="H82" s="547">
        <v>0</v>
      </c>
      <c r="I82" s="302">
        <v>0</v>
      </c>
      <c r="J82" s="431">
        <v>0</v>
      </c>
      <c r="K82" s="431">
        <v>0</v>
      </c>
      <c r="L82" s="547"/>
      <c r="M82" s="549"/>
      <c r="N82" s="360"/>
      <c r="O82" s="550">
        <f t="shared" si="1"/>
        <v>0</v>
      </c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</row>
    <row r="83" spans="1:113" s="109" customFormat="1" x14ac:dyDescent="0.3">
      <c r="A83" s="94" t="s">
        <v>134</v>
      </c>
      <c r="B83" s="96" t="s">
        <v>135</v>
      </c>
      <c r="C83" s="531">
        <v>0</v>
      </c>
      <c r="D83" s="531">
        <v>0</v>
      </c>
      <c r="E83" s="547">
        <v>0</v>
      </c>
      <c r="F83" s="424">
        <v>0</v>
      </c>
      <c r="G83" s="447">
        <v>0</v>
      </c>
      <c r="H83" s="547">
        <v>0</v>
      </c>
      <c r="I83" s="302">
        <v>0</v>
      </c>
      <c r="J83" s="431">
        <v>0</v>
      </c>
      <c r="K83" s="302">
        <v>0</v>
      </c>
      <c r="L83" s="547"/>
      <c r="M83" s="531"/>
      <c r="N83" s="360"/>
      <c r="O83" s="550">
        <f t="shared" si="1"/>
        <v>0</v>
      </c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</row>
    <row r="84" spans="1:113" x14ac:dyDescent="0.3">
      <c r="A84" s="72" t="s">
        <v>136</v>
      </c>
      <c r="B84" s="1" t="s">
        <v>137</v>
      </c>
      <c r="C84" s="71">
        <v>1022.87</v>
      </c>
      <c r="D84" s="71">
        <v>1465.68</v>
      </c>
      <c r="E84" s="381">
        <v>1886.03</v>
      </c>
      <c r="F84" s="71">
        <v>2234.0100000000002</v>
      </c>
      <c r="G84" s="71">
        <v>2158.1799999999998</v>
      </c>
      <c r="H84" s="91">
        <v>2152.4699999999998</v>
      </c>
      <c r="I84" s="71">
        <v>3013.1</v>
      </c>
      <c r="J84" s="71">
        <v>1852.87</v>
      </c>
      <c r="K84" s="91">
        <v>3147.36</v>
      </c>
      <c r="L84" s="436"/>
      <c r="M84" s="442"/>
      <c r="N84" s="91"/>
      <c r="O84" s="219">
        <f t="shared" si="1"/>
        <v>18932.57</v>
      </c>
    </row>
    <row r="85" spans="1:113" x14ac:dyDescent="0.3">
      <c r="A85" s="72" t="s">
        <v>318</v>
      </c>
      <c r="B85" s="1" t="s">
        <v>317</v>
      </c>
      <c r="C85" s="71">
        <v>1355.49</v>
      </c>
      <c r="D85" s="71">
        <v>1805.11</v>
      </c>
      <c r="E85" s="91">
        <v>728.73</v>
      </c>
      <c r="F85" s="91">
        <v>1635.16</v>
      </c>
      <c r="G85" s="71">
        <v>1371.2</v>
      </c>
      <c r="H85" s="91">
        <v>1163.04</v>
      </c>
      <c r="I85" s="71">
        <v>1904.73</v>
      </c>
      <c r="J85" s="71">
        <v>1957.06</v>
      </c>
      <c r="K85" s="91">
        <v>2561.08</v>
      </c>
      <c r="L85" s="71"/>
      <c r="M85" s="442"/>
      <c r="N85" s="300"/>
      <c r="O85" s="219">
        <f t="shared" si="1"/>
        <v>14481.599999999999</v>
      </c>
    </row>
    <row r="86" spans="1:113" x14ac:dyDescent="0.3">
      <c r="A86" s="72" t="s">
        <v>316</v>
      </c>
      <c r="B86" s="1" t="s">
        <v>315</v>
      </c>
      <c r="C86" s="71">
        <v>147.35</v>
      </c>
      <c r="D86" s="71">
        <v>119.54</v>
      </c>
      <c r="E86" s="71">
        <v>234.93</v>
      </c>
      <c r="F86" s="91">
        <v>190.55</v>
      </c>
      <c r="G86" s="71">
        <v>235.23</v>
      </c>
      <c r="H86" s="91">
        <v>179.26</v>
      </c>
      <c r="I86" s="71">
        <v>676.63</v>
      </c>
      <c r="J86" s="71">
        <v>559.36</v>
      </c>
      <c r="K86" s="91">
        <v>203.72</v>
      </c>
      <c r="L86" s="71"/>
      <c r="M86" s="71"/>
      <c r="N86" s="300"/>
      <c r="O86" s="219">
        <f t="shared" si="1"/>
        <v>2546.5700000000002</v>
      </c>
    </row>
    <row r="87" spans="1:113" x14ac:dyDescent="0.3">
      <c r="A87" s="72" t="s">
        <v>138</v>
      </c>
      <c r="B87" s="1" t="s">
        <v>139</v>
      </c>
      <c r="C87" s="391">
        <v>42.26</v>
      </c>
      <c r="D87" s="71">
        <v>0</v>
      </c>
      <c r="E87" s="71">
        <v>132.51</v>
      </c>
      <c r="F87" s="381">
        <v>48.34</v>
      </c>
      <c r="G87" s="380">
        <v>116.88</v>
      </c>
      <c r="H87" s="381">
        <v>108.93</v>
      </c>
      <c r="I87" s="380">
        <v>376.12</v>
      </c>
      <c r="J87" s="380">
        <v>296.64999999999998</v>
      </c>
      <c r="K87" s="381">
        <v>256.02999999999997</v>
      </c>
      <c r="L87" s="380"/>
      <c r="M87" s="71"/>
      <c r="N87" s="378"/>
      <c r="O87" s="219">
        <f t="shared" si="1"/>
        <v>1377.72</v>
      </c>
    </row>
    <row r="88" spans="1:113" x14ac:dyDescent="0.3">
      <c r="A88" s="72" t="s">
        <v>353</v>
      </c>
      <c r="B88" s="1" t="s">
        <v>351</v>
      </c>
      <c r="C88" s="391">
        <v>0</v>
      </c>
      <c r="D88" s="71">
        <v>0</v>
      </c>
      <c r="E88" s="71">
        <v>0</v>
      </c>
      <c r="F88" s="71">
        <v>0</v>
      </c>
      <c r="G88" s="71">
        <v>0</v>
      </c>
      <c r="H88" s="381">
        <v>0</v>
      </c>
      <c r="I88" s="380">
        <v>0</v>
      </c>
      <c r="J88" s="380">
        <v>0</v>
      </c>
      <c r="K88" s="381">
        <v>0</v>
      </c>
      <c r="L88" s="380"/>
      <c r="M88" s="71"/>
      <c r="N88" s="378"/>
      <c r="O88" s="219">
        <f t="shared" si="1"/>
        <v>0</v>
      </c>
    </row>
    <row r="89" spans="1:113" x14ac:dyDescent="0.3">
      <c r="A89" s="72" t="s">
        <v>330</v>
      </c>
      <c r="B89" s="1" t="s">
        <v>331</v>
      </c>
      <c r="C89" s="391">
        <v>0</v>
      </c>
      <c r="D89" s="71">
        <v>0</v>
      </c>
      <c r="E89" s="71">
        <v>0</v>
      </c>
      <c r="F89" s="71">
        <v>0</v>
      </c>
      <c r="G89" s="71">
        <v>0</v>
      </c>
      <c r="H89" s="381">
        <v>0</v>
      </c>
      <c r="I89" s="380">
        <v>0</v>
      </c>
      <c r="J89" s="380">
        <v>0</v>
      </c>
      <c r="K89" s="381">
        <v>0</v>
      </c>
      <c r="L89" s="380"/>
      <c r="M89" s="71"/>
      <c r="N89" s="378"/>
      <c r="O89" s="219">
        <f t="shared" si="1"/>
        <v>0</v>
      </c>
    </row>
    <row r="90" spans="1:113" x14ac:dyDescent="0.3">
      <c r="A90" s="72" t="s">
        <v>140</v>
      </c>
      <c r="B90" s="1" t="s">
        <v>141</v>
      </c>
      <c r="C90" s="391">
        <v>267.73</v>
      </c>
      <c r="D90" s="71">
        <v>85.26</v>
      </c>
      <c r="E90" s="71">
        <v>0</v>
      </c>
      <c r="F90" s="71">
        <v>0</v>
      </c>
      <c r="G90" s="71">
        <v>0</v>
      </c>
      <c r="H90" s="381">
        <v>0</v>
      </c>
      <c r="I90" s="380">
        <v>55.2</v>
      </c>
      <c r="J90" s="380">
        <v>0</v>
      </c>
      <c r="K90" s="381">
        <v>0</v>
      </c>
      <c r="L90" s="380"/>
      <c r="M90" s="71"/>
      <c r="N90" s="378"/>
      <c r="O90" s="219">
        <f t="shared" si="1"/>
        <v>408.19</v>
      </c>
    </row>
    <row r="91" spans="1:113" x14ac:dyDescent="0.3">
      <c r="A91" s="72" t="s">
        <v>142</v>
      </c>
      <c r="B91" s="1" t="s">
        <v>143</v>
      </c>
      <c r="C91" s="391">
        <v>0</v>
      </c>
      <c r="D91" s="71">
        <v>0</v>
      </c>
      <c r="E91" s="71">
        <v>0</v>
      </c>
      <c r="F91" s="71">
        <v>0</v>
      </c>
      <c r="G91" s="71">
        <v>0</v>
      </c>
      <c r="H91" s="381">
        <v>0</v>
      </c>
      <c r="I91" s="380">
        <v>0</v>
      </c>
      <c r="J91" s="380">
        <v>0</v>
      </c>
      <c r="K91" s="381">
        <v>0</v>
      </c>
      <c r="L91" s="380"/>
      <c r="M91" s="71"/>
      <c r="N91" s="378"/>
      <c r="O91" s="219">
        <f t="shared" si="1"/>
        <v>0</v>
      </c>
    </row>
    <row r="92" spans="1:113" x14ac:dyDescent="0.3">
      <c r="A92" s="72" t="s">
        <v>783</v>
      </c>
      <c r="B92" s="1" t="s">
        <v>784</v>
      </c>
      <c r="C92" s="391">
        <v>0</v>
      </c>
      <c r="D92" s="71">
        <v>0</v>
      </c>
      <c r="E92" s="71">
        <v>0</v>
      </c>
      <c r="F92" s="71">
        <v>0</v>
      </c>
      <c r="G92" s="71">
        <v>0</v>
      </c>
      <c r="H92" s="381">
        <v>0</v>
      </c>
      <c r="I92" s="380">
        <v>0</v>
      </c>
      <c r="J92" s="380">
        <v>0</v>
      </c>
      <c r="K92" s="381">
        <v>0</v>
      </c>
      <c r="L92" s="380"/>
      <c r="M92" s="71"/>
      <c r="N92" s="378"/>
      <c r="O92" s="219">
        <f t="shared" si="1"/>
        <v>0</v>
      </c>
    </row>
    <row r="93" spans="1:113" x14ac:dyDescent="0.3">
      <c r="A93" s="72" t="s">
        <v>144</v>
      </c>
      <c r="B93" s="1" t="s">
        <v>145</v>
      </c>
      <c r="C93" s="391">
        <v>0</v>
      </c>
      <c r="D93" s="71">
        <v>0</v>
      </c>
      <c r="E93" s="71">
        <v>0</v>
      </c>
      <c r="F93" s="71">
        <v>0</v>
      </c>
      <c r="G93" s="71">
        <v>0</v>
      </c>
      <c r="H93" s="381">
        <v>0</v>
      </c>
      <c r="I93" s="380">
        <v>0</v>
      </c>
      <c r="J93" s="380">
        <v>0</v>
      </c>
      <c r="K93" s="381">
        <v>0</v>
      </c>
      <c r="L93" s="380"/>
      <c r="M93" s="71"/>
      <c r="N93" s="378"/>
      <c r="O93" s="219">
        <f t="shared" si="1"/>
        <v>0</v>
      </c>
    </row>
    <row r="94" spans="1:113" x14ac:dyDescent="0.3">
      <c r="A94" s="72" t="s">
        <v>146</v>
      </c>
      <c r="B94" s="1" t="s">
        <v>147</v>
      </c>
      <c r="C94" s="391">
        <v>0</v>
      </c>
      <c r="D94" s="71">
        <v>0</v>
      </c>
      <c r="E94" s="71">
        <v>0</v>
      </c>
      <c r="F94" s="71">
        <v>0</v>
      </c>
      <c r="G94" s="71">
        <v>0</v>
      </c>
      <c r="H94" s="381">
        <v>0</v>
      </c>
      <c r="I94" s="380">
        <v>0</v>
      </c>
      <c r="J94" s="380">
        <v>0</v>
      </c>
      <c r="K94" s="381">
        <v>0</v>
      </c>
      <c r="L94" s="380"/>
      <c r="M94" s="71"/>
      <c r="N94" s="378"/>
      <c r="O94" s="219">
        <f t="shared" si="1"/>
        <v>0</v>
      </c>
    </row>
    <row r="95" spans="1:113" x14ac:dyDescent="0.3">
      <c r="A95" s="72" t="s">
        <v>148</v>
      </c>
      <c r="B95" s="1" t="s">
        <v>149</v>
      </c>
      <c r="C95" s="391">
        <v>198.66</v>
      </c>
      <c r="D95" s="71">
        <v>252.07</v>
      </c>
      <c r="E95" s="381">
        <v>272.02</v>
      </c>
      <c r="F95" s="381">
        <v>119.5</v>
      </c>
      <c r="G95" s="380">
        <v>287.83999999999997</v>
      </c>
      <c r="H95" s="381">
        <v>260.75</v>
      </c>
      <c r="I95" s="380">
        <v>318.66000000000003</v>
      </c>
      <c r="J95" s="380">
        <v>336.45</v>
      </c>
      <c r="K95" s="381">
        <v>187.29</v>
      </c>
      <c r="L95" s="380"/>
      <c r="M95" s="380"/>
      <c r="N95" s="381"/>
      <c r="O95" s="219">
        <f t="shared" si="1"/>
        <v>2233.2400000000002</v>
      </c>
    </row>
    <row r="96" spans="1:113" x14ac:dyDescent="0.3">
      <c r="A96" s="72" t="s">
        <v>150</v>
      </c>
      <c r="B96" s="1" t="s">
        <v>151</v>
      </c>
      <c r="C96" s="391">
        <v>0</v>
      </c>
      <c r="D96" s="71">
        <v>0</v>
      </c>
      <c r="E96" s="381">
        <v>0</v>
      </c>
      <c r="F96" s="381">
        <v>0</v>
      </c>
      <c r="G96" s="380">
        <v>0</v>
      </c>
      <c r="H96" s="381">
        <v>0</v>
      </c>
      <c r="I96" s="380">
        <v>0</v>
      </c>
      <c r="J96" s="380">
        <v>0</v>
      </c>
      <c r="K96" s="381">
        <v>0</v>
      </c>
      <c r="L96" s="380"/>
      <c r="M96" s="380"/>
      <c r="N96" s="378"/>
      <c r="O96" s="219">
        <f t="shared" si="1"/>
        <v>0</v>
      </c>
    </row>
    <row r="97" spans="1:17" x14ac:dyDescent="0.3">
      <c r="A97" s="72" t="s">
        <v>152</v>
      </c>
      <c r="B97" s="1" t="s">
        <v>153</v>
      </c>
      <c r="C97" s="391">
        <v>0</v>
      </c>
      <c r="D97" s="71">
        <v>0</v>
      </c>
      <c r="E97" s="381">
        <v>0</v>
      </c>
      <c r="F97" s="381">
        <v>0</v>
      </c>
      <c r="G97" s="380">
        <v>0</v>
      </c>
      <c r="H97" s="381">
        <v>0</v>
      </c>
      <c r="I97" s="380">
        <v>0</v>
      </c>
      <c r="J97" s="380">
        <v>0</v>
      </c>
      <c r="K97" s="381">
        <v>0</v>
      </c>
      <c r="L97" s="380"/>
      <c r="M97" s="380"/>
      <c r="N97" s="378"/>
      <c r="O97" s="219">
        <f t="shared" si="1"/>
        <v>0</v>
      </c>
    </row>
    <row r="98" spans="1:17" x14ac:dyDescent="0.3">
      <c r="A98" s="72" t="s">
        <v>154</v>
      </c>
      <c r="B98" s="1" t="s">
        <v>155</v>
      </c>
      <c r="C98" s="391">
        <v>39033217.109999999</v>
      </c>
      <c r="D98" s="71">
        <v>59219822.649999999</v>
      </c>
      <c r="E98" s="381">
        <v>40063298.170000002</v>
      </c>
      <c r="F98" s="382">
        <v>39004780.960000001</v>
      </c>
      <c r="G98" s="380">
        <v>63169191.880000003</v>
      </c>
      <c r="H98" s="381">
        <v>39819220.75</v>
      </c>
      <c r="I98" s="380">
        <v>51212366.609999999</v>
      </c>
      <c r="J98" s="380">
        <v>53712117.810000002</v>
      </c>
      <c r="K98" s="381">
        <v>55914850.810000002</v>
      </c>
      <c r="L98" s="380"/>
      <c r="M98" s="380"/>
      <c r="N98" s="381"/>
      <c r="O98" s="219">
        <f t="shared" si="1"/>
        <v>441148866.75</v>
      </c>
      <c r="P98" s="85"/>
      <c r="Q98" s="81"/>
    </row>
    <row r="99" spans="1:17" x14ac:dyDescent="0.3">
      <c r="A99" s="72" t="s">
        <v>156</v>
      </c>
      <c r="B99" s="1" t="s">
        <v>157</v>
      </c>
      <c r="C99" s="71">
        <v>0</v>
      </c>
      <c r="D99" s="71">
        <v>0</v>
      </c>
      <c r="E99" s="71">
        <v>0</v>
      </c>
      <c r="F99" s="384">
        <v>0</v>
      </c>
      <c r="G99" s="91">
        <v>0</v>
      </c>
      <c r="H99" s="379">
        <v>0</v>
      </c>
      <c r="I99" s="91">
        <v>0</v>
      </c>
      <c r="J99" s="91">
        <v>0</v>
      </c>
      <c r="K99" s="91">
        <v>0</v>
      </c>
      <c r="L99" s="71"/>
      <c r="M99" s="71"/>
      <c r="N99" s="300"/>
      <c r="O99" s="219">
        <f t="shared" si="1"/>
        <v>0</v>
      </c>
      <c r="P99" s="85"/>
    </row>
    <row r="100" spans="1:17" x14ac:dyDescent="0.3">
      <c r="A100" s="72" t="s">
        <v>158</v>
      </c>
      <c r="B100" s="83"/>
      <c r="C100" s="71">
        <v>0</v>
      </c>
      <c r="D100" s="71">
        <v>0</v>
      </c>
      <c r="E100" s="71">
        <v>0</v>
      </c>
      <c r="F100" s="384">
        <v>0</v>
      </c>
      <c r="G100" s="91">
        <v>0</v>
      </c>
      <c r="H100" s="71">
        <v>0</v>
      </c>
      <c r="I100" s="91">
        <v>0</v>
      </c>
      <c r="J100" s="91">
        <v>0</v>
      </c>
      <c r="K100" s="91">
        <v>0</v>
      </c>
      <c r="L100" s="71"/>
      <c r="M100" s="71"/>
      <c r="N100" s="300"/>
      <c r="O100" s="219">
        <f t="shared" si="1"/>
        <v>0</v>
      </c>
      <c r="P100" s="85"/>
    </row>
    <row r="101" spans="1:17" x14ac:dyDescent="0.3">
      <c r="A101" s="72" t="s">
        <v>159</v>
      </c>
      <c r="B101" s="83"/>
      <c r="C101" s="71">
        <v>0</v>
      </c>
      <c r="D101" s="71">
        <v>0</v>
      </c>
      <c r="E101" s="71">
        <v>0</v>
      </c>
      <c r="F101" s="384">
        <v>0</v>
      </c>
      <c r="G101" s="91">
        <v>0</v>
      </c>
      <c r="H101" s="71">
        <v>0</v>
      </c>
      <c r="I101" s="91">
        <v>0</v>
      </c>
      <c r="J101" s="91">
        <v>0</v>
      </c>
      <c r="K101" s="91">
        <v>0</v>
      </c>
      <c r="L101" s="71"/>
      <c r="M101" s="71"/>
      <c r="N101" s="300"/>
      <c r="O101" s="219">
        <f t="shared" si="1"/>
        <v>0</v>
      </c>
      <c r="P101" s="85"/>
    </row>
    <row r="102" spans="1:17" x14ac:dyDescent="0.3">
      <c r="A102" s="72" t="s">
        <v>114</v>
      </c>
      <c r="B102" s="83"/>
      <c r="C102" s="71">
        <v>0</v>
      </c>
      <c r="D102" s="71">
        <v>0</v>
      </c>
      <c r="E102" s="71">
        <v>0</v>
      </c>
      <c r="F102" s="384">
        <v>0</v>
      </c>
      <c r="G102" s="91">
        <v>0</v>
      </c>
      <c r="H102" s="71">
        <v>0</v>
      </c>
      <c r="I102" s="91">
        <v>0</v>
      </c>
      <c r="J102" s="91">
        <v>0</v>
      </c>
      <c r="K102" s="91">
        <v>0</v>
      </c>
      <c r="L102" s="71"/>
      <c r="M102" s="71"/>
      <c r="N102" s="300"/>
      <c r="O102" s="219">
        <f t="shared" si="1"/>
        <v>0</v>
      </c>
    </row>
    <row r="103" spans="1:17" x14ac:dyDescent="0.3">
      <c r="A103" s="72" t="s">
        <v>160</v>
      </c>
      <c r="B103" s="83"/>
      <c r="C103" s="71">
        <v>0</v>
      </c>
      <c r="D103" s="71">
        <v>0</v>
      </c>
      <c r="E103" s="71">
        <v>0</v>
      </c>
      <c r="F103" s="384">
        <v>0</v>
      </c>
      <c r="G103" s="91">
        <v>0</v>
      </c>
      <c r="H103" s="71">
        <v>0</v>
      </c>
      <c r="I103" s="91">
        <v>0</v>
      </c>
      <c r="J103" s="91">
        <v>0</v>
      </c>
      <c r="K103" s="91">
        <v>0</v>
      </c>
      <c r="L103" s="71"/>
      <c r="M103" s="71"/>
      <c r="N103" s="300"/>
      <c r="O103" s="219">
        <f t="shared" si="1"/>
        <v>0</v>
      </c>
    </row>
    <row r="104" spans="1:17" x14ac:dyDescent="0.3">
      <c r="A104" s="72" t="s">
        <v>161</v>
      </c>
      <c r="B104" s="83"/>
      <c r="C104" s="71">
        <v>0</v>
      </c>
      <c r="D104" s="71">
        <v>0</v>
      </c>
      <c r="E104" s="71">
        <v>0</v>
      </c>
      <c r="F104" s="384">
        <v>0</v>
      </c>
      <c r="G104" s="91">
        <v>0</v>
      </c>
      <c r="H104" s="71">
        <v>0</v>
      </c>
      <c r="I104" s="91">
        <v>0</v>
      </c>
      <c r="J104" s="91">
        <v>0</v>
      </c>
      <c r="K104" s="91">
        <v>0</v>
      </c>
      <c r="L104" s="71"/>
      <c r="M104" s="71"/>
      <c r="N104" s="300"/>
      <c r="O104" s="219">
        <f t="shared" si="1"/>
        <v>0</v>
      </c>
    </row>
    <row r="105" spans="1:17" x14ac:dyDescent="0.3">
      <c r="A105" s="72" t="s">
        <v>162</v>
      </c>
      <c r="B105" s="83"/>
      <c r="C105" s="71">
        <v>0</v>
      </c>
      <c r="D105" s="71">
        <v>0</v>
      </c>
      <c r="E105" s="71">
        <v>0</v>
      </c>
      <c r="F105" s="384">
        <v>0</v>
      </c>
      <c r="G105" s="91">
        <v>0</v>
      </c>
      <c r="H105" s="71">
        <v>0</v>
      </c>
      <c r="I105" s="91">
        <v>0</v>
      </c>
      <c r="J105" s="91">
        <v>0</v>
      </c>
      <c r="K105" s="91">
        <v>0</v>
      </c>
      <c r="L105" s="71"/>
      <c r="M105" s="71"/>
      <c r="N105" s="300"/>
      <c r="O105" s="219">
        <f t="shared" si="1"/>
        <v>0</v>
      </c>
    </row>
    <row r="106" spans="1:17" x14ac:dyDescent="0.3">
      <c r="A106" s="72" t="s">
        <v>163</v>
      </c>
      <c r="B106" s="83"/>
      <c r="C106" s="71">
        <v>0</v>
      </c>
      <c r="D106" s="71">
        <v>0</v>
      </c>
      <c r="E106" s="71">
        <v>0</v>
      </c>
      <c r="F106" s="384">
        <v>0</v>
      </c>
      <c r="G106" s="91">
        <v>0</v>
      </c>
      <c r="H106" s="71">
        <v>0</v>
      </c>
      <c r="I106" s="91">
        <v>0</v>
      </c>
      <c r="J106" s="91">
        <v>0</v>
      </c>
      <c r="K106" s="91">
        <v>0</v>
      </c>
      <c r="L106" s="71"/>
      <c r="M106" s="71"/>
      <c r="N106" s="300"/>
      <c r="O106" s="219">
        <f t="shared" si="1"/>
        <v>0</v>
      </c>
    </row>
    <row r="107" spans="1:17" ht="14.25" customHeight="1" x14ac:dyDescent="0.3">
      <c r="A107" s="72" t="s">
        <v>311</v>
      </c>
      <c r="B107" s="83"/>
      <c r="C107" s="304">
        <v>0</v>
      </c>
      <c r="D107" s="71">
        <v>0</v>
      </c>
      <c r="E107" s="71">
        <v>0</v>
      </c>
      <c r="F107" s="384">
        <v>0</v>
      </c>
      <c r="G107" s="91">
        <v>0</v>
      </c>
      <c r="H107" s="71">
        <v>0</v>
      </c>
      <c r="I107" s="91">
        <v>0</v>
      </c>
      <c r="J107" s="91">
        <v>0</v>
      </c>
      <c r="K107" s="91">
        <v>0</v>
      </c>
      <c r="L107" s="71"/>
      <c r="M107" s="71"/>
      <c r="N107" s="300"/>
      <c r="O107" s="219">
        <f t="shared" si="1"/>
        <v>0</v>
      </c>
    </row>
    <row r="108" spans="1:17" x14ac:dyDescent="0.3">
      <c r="A108" s="72" t="s">
        <v>164</v>
      </c>
      <c r="B108" s="83"/>
      <c r="C108" s="304">
        <v>0</v>
      </c>
      <c r="D108" s="71">
        <v>0</v>
      </c>
      <c r="E108" s="71">
        <v>-16203210.289999999</v>
      </c>
      <c r="F108" s="384">
        <v>0</v>
      </c>
      <c r="G108" s="384">
        <v>0</v>
      </c>
      <c r="H108" s="71">
        <v>-18708533.32</v>
      </c>
      <c r="I108" s="91">
        <v>0</v>
      </c>
      <c r="J108" s="91">
        <v>0</v>
      </c>
      <c r="K108" s="91">
        <v>-23453464.809999999</v>
      </c>
      <c r="L108" s="71"/>
      <c r="M108" s="71"/>
      <c r="N108" s="300"/>
      <c r="O108" s="219">
        <f t="shared" si="1"/>
        <v>-58365208.420000002</v>
      </c>
    </row>
    <row r="109" spans="1:17" x14ac:dyDescent="0.3">
      <c r="A109" s="72" t="s">
        <v>165</v>
      </c>
      <c r="B109" s="83"/>
      <c r="C109" s="304">
        <v>0</v>
      </c>
      <c r="D109" s="71">
        <v>0</v>
      </c>
      <c r="E109" s="382">
        <v>0</v>
      </c>
      <c r="F109" s="384">
        <v>0</v>
      </c>
      <c r="G109" s="384">
        <v>0</v>
      </c>
      <c r="H109" s="382">
        <v>0</v>
      </c>
      <c r="I109" s="384">
        <v>0</v>
      </c>
      <c r="J109" s="91">
        <v>0</v>
      </c>
      <c r="K109" s="91">
        <v>0</v>
      </c>
      <c r="L109" s="382"/>
      <c r="M109" s="382"/>
      <c r="N109" s="383"/>
      <c r="O109" s="219">
        <f t="shared" si="1"/>
        <v>0</v>
      </c>
    </row>
    <row r="110" spans="1:17" x14ac:dyDescent="0.3">
      <c r="A110" s="72" t="s">
        <v>323</v>
      </c>
      <c r="B110" s="83"/>
      <c r="C110" s="304">
        <v>0</v>
      </c>
      <c r="D110" s="71">
        <v>0</v>
      </c>
      <c r="E110" s="382">
        <v>0</v>
      </c>
      <c r="F110" s="384">
        <v>0</v>
      </c>
      <c r="G110" s="384">
        <v>0</v>
      </c>
      <c r="H110" s="382">
        <v>0</v>
      </c>
      <c r="I110" s="384">
        <v>0</v>
      </c>
      <c r="J110" s="384">
        <v>0</v>
      </c>
      <c r="K110" s="384">
        <v>0</v>
      </c>
      <c r="L110" s="382"/>
      <c r="M110" s="382"/>
      <c r="N110" s="383"/>
      <c r="O110" s="219">
        <f t="shared" si="1"/>
        <v>0</v>
      </c>
    </row>
    <row r="111" spans="1:17" x14ac:dyDescent="0.3">
      <c r="A111" s="72" t="s">
        <v>391</v>
      </c>
      <c r="B111" s="83"/>
      <c r="C111" s="71">
        <v>0</v>
      </c>
      <c r="D111" s="71">
        <v>0</v>
      </c>
      <c r="E111" s="382">
        <v>0</v>
      </c>
      <c r="F111" s="384">
        <v>0</v>
      </c>
      <c r="G111" s="384">
        <v>0</v>
      </c>
      <c r="H111" s="382">
        <v>0</v>
      </c>
      <c r="I111" s="384">
        <v>0</v>
      </c>
      <c r="J111" s="384">
        <v>0</v>
      </c>
      <c r="K111" s="384">
        <v>0</v>
      </c>
      <c r="L111" s="382"/>
      <c r="M111" s="382"/>
      <c r="N111" s="383"/>
      <c r="O111" s="219">
        <f t="shared" si="1"/>
        <v>0</v>
      </c>
    </row>
    <row r="112" spans="1:17" ht="15" thickBot="1" x14ac:dyDescent="0.35">
      <c r="A112" s="538" t="s">
        <v>320</v>
      </c>
      <c r="B112" s="539"/>
      <c r="C112" s="81">
        <v>0</v>
      </c>
      <c r="D112" s="369">
        <v>0</v>
      </c>
      <c r="E112" s="501">
        <v>-12633.32</v>
      </c>
      <c r="F112" s="540">
        <v>28882.71</v>
      </c>
      <c r="G112" s="540">
        <v>0</v>
      </c>
      <c r="H112" s="501">
        <v>-13358.47</v>
      </c>
      <c r="I112" s="540">
        <v>50.33</v>
      </c>
      <c r="J112" s="540">
        <v>0</v>
      </c>
      <c r="K112" s="540">
        <v>48648.52</v>
      </c>
      <c r="L112" s="501"/>
      <c r="M112" s="501"/>
      <c r="N112" s="542"/>
      <c r="O112" s="455">
        <f t="shared" si="1"/>
        <v>51589.77</v>
      </c>
    </row>
    <row r="113" spans="1:17" ht="15" thickBot="1" x14ac:dyDescent="0.35">
      <c r="A113" s="211" t="s">
        <v>166</v>
      </c>
      <c r="B113" s="543"/>
      <c r="C113" s="544">
        <f>SUM(C2:C112)</f>
        <v>44483358.340000004</v>
      </c>
      <c r="D113" s="544">
        <f>SUM(D2:D112)</f>
        <v>65721368.539999999</v>
      </c>
      <c r="E113" s="544">
        <f t="shared" ref="E113:L113" si="2">SUM(E2:E112)</f>
        <v>30296336.609999999</v>
      </c>
      <c r="F113" s="544">
        <f t="shared" si="2"/>
        <v>47361801.300000004</v>
      </c>
      <c r="G113" s="544">
        <f>SUM(G2:G112)</f>
        <v>70233236.710000008</v>
      </c>
      <c r="H113" s="544">
        <f>SUM(H2:H112)</f>
        <v>27854366.280000001</v>
      </c>
      <c r="I113" s="544">
        <f>SUM(I2:I112)</f>
        <v>58561388.340000004</v>
      </c>
      <c r="J113" s="544">
        <f>SUM(J2:J112)</f>
        <v>60393380.980000004</v>
      </c>
      <c r="K113" s="545">
        <f t="shared" si="2"/>
        <v>39104096.110000007</v>
      </c>
      <c r="L113" s="544">
        <f t="shared" si="2"/>
        <v>0</v>
      </c>
      <c r="M113" s="544">
        <f>SUM(M2:M112)</f>
        <v>0</v>
      </c>
      <c r="N113" s="544">
        <f>SUM(N2:N112)</f>
        <v>0</v>
      </c>
      <c r="O113" s="551">
        <f>SUM(O2:O112)</f>
        <v>444009333.20999998</v>
      </c>
      <c r="P113" s="283"/>
      <c r="Q113" s="81"/>
    </row>
    <row r="114" spans="1:17" x14ac:dyDescent="0.3">
      <c r="A114" s="229"/>
      <c r="C114" s="81"/>
      <c r="D114" s="81"/>
      <c r="E114" s="81"/>
      <c r="F114" s="414"/>
      <c r="H114" s="81"/>
      <c r="I114" s="247" t="s">
        <v>746</v>
      </c>
      <c r="J114" s="247"/>
      <c r="K114" s="247" t="s">
        <v>746</v>
      </c>
      <c r="L114" s="81"/>
      <c r="M114" s="81"/>
      <c r="N114" s="365"/>
      <c r="O114" s="81"/>
      <c r="P114" s="81"/>
    </row>
    <row r="115" spans="1:17" x14ac:dyDescent="0.3">
      <c r="A115" s="229"/>
      <c r="C115" s="366"/>
      <c r="D115" s="81"/>
      <c r="E115" s="81"/>
      <c r="F115" s="414"/>
      <c r="H115" s="81"/>
      <c r="I115" s="247"/>
      <c r="J115" s="247"/>
      <c r="K115" s="247"/>
      <c r="L115" s="81"/>
      <c r="M115" s="81"/>
      <c r="N115" s="365"/>
      <c r="O115" s="81"/>
      <c r="Q115" s="246"/>
    </row>
    <row r="116" spans="1:17" x14ac:dyDescent="0.3">
      <c r="A116" s="229"/>
      <c r="C116" s="81"/>
      <c r="D116" s="81"/>
      <c r="E116" s="81"/>
      <c r="F116" s="414"/>
      <c r="H116" s="81"/>
      <c r="I116" s="247"/>
      <c r="J116" s="247"/>
      <c r="K116" s="247"/>
      <c r="L116" s="81"/>
      <c r="M116" s="81"/>
      <c r="N116" s="365"/>
      <c r="O116" s="81"/>
      <c r="P116" s="81"/>
      <c r="Q116" s="246"/>
    </row>
    <row r="117" spans="1:17" s="85" customFormat="1" x14ac:dyDescent="0.3">
      <c r="B117" s="86"/>
      <c r="C117" s="366"/>
      <c r="D117" s="366"/>
      <c r="F117" s="248"/>
      <c r="G117" s="248"/>
      <c r="I117" s="248"/>
      <c r="J117" s="248"/>
      <c r="K117" s="248"/>
      <c r="N117" s="361"/>
      <c r="Q117" s="456"/>
    </row>
    <row r="118" spans="1:17" x14ac:dyDescent="0.3">
      <c r="A118" s="80" t="s">
        <v>199</v>
      </c>
      <c r="B118" s="6"/>
      <c r="C118" s="367"/>
      <c r="D118" s="80"/>
      <c r="E118" s="80"/>
      <c r="F118" s="384"/>
      <c r="G118" s="91"/>
      <c r="H118" s="80"/>
      <c r="I118" s="294"/>
      <c r="J118" s="294"/>
      <c r="K118" s="294"/>
      <c r="L118" s="80"/>
      <c r="M118" s="80"/>
      <c r="N118" s="362"/>
      <c r="O118" s="80"/>
      <c r="P118" s="81"/>
      <c r="Q118" s="246"/>
    </row>
    <row r="119" spans="1:17" x14ac:dyDescent="0.3">
      <c r="A119" s="87" t="s">
        <v>204</v>
      </c>
      <c r="B119" s="6"/>
      <c r="C119" s="367">
        <v>111608</v>
      </c>
      <c r="D119" s="367">
        <v>112075</v>
      </c>
      <c r="E119" s="88">
        <v>113504</v>
      </c>
      <c r="F119" s="249">
        <v>113387</v>
      </c>
      <c r="G119" s="466">
        <v>112402</v>
      </c>
      <c r="H119" s="88">
        <v>112594</v>
      </c>
      <c r="I119" s="249">
        <v>114582</v>
      </c>
      <c r="J119" s="249">
        <v>113163</v>
      </c>
      <c r="K119" s="249">
        <v>112895</v>
      </c>
      <c r="L119" s="89"/>
      <c r="M119" s="88"/>
      <c r="N119" s="363"/>
      <c r="O119" s="88">
        <f>SUM(C122:N122)</f>
        <v>1016210</v>
      </c>
      <c r="P119" s="81"/>
      <c r="Q119" s="246"/>
    </row>
    <row r="120" spans="1:17" x14ac:dyDescent="0.3">
      <c r="A120" s="87" t="s">
        <v>205</v>
      </c>
      <c r="B120" s="6"/>
      <c r="C120" s="367"/>
      <c r="D120" s="367"/>
      <c r="E120" s="88"/>
      <c r="F120" s="384"/>
      <c r="G120" s="425"/>
      <c r="H120" s="88"/>
      <c r="I120" s="249"/>
      <c r="J120" s="249"/>
      <c r="K120" s="249"/>
      <c r="L120" s="88"/>
      <c r="M120" s="88"/>
      <c r="N120" s="363"/>
      <c r="O120" s="88"/>
      <c r="Q120" s="246"/>
    </row>
    <row r="121" spans="1:17" x14ac:dyDescent="0.3">
      <c r="A121" s="87"/>
      <c r="B121" s="6"/>
      <c r="D121" s="367"/>
      <c r="E121" s="88"/>
      <c r="F121" s="384"/>
      <c r="G121" s="425"/>
      <c r="H121" s="88"/>
      <c r="I121" s="249"/>
      <c r="J121" s="249"/>
      <c r="K121" s="249"/>
      <c r="L121" s="88"/>
      <c r="M121" s="88"/>
      <c r="N121" s="363"/>
      <c r="O121" s="80"/>
    </row>
    <row r="122" spans="1:17" x14ac:dyDescent="0.3">
      <c r="A122" s="87" t="s">
        <v>185</v>
      </c>
      <c r="B122" s="6"/>
      <c r="C122" s="367">
        <f>SUM(C119:C121)</f>
        <v>111608</v>
      </c>
      <c r="D122" s="367">
        <f t="shared" ref="D122:N122" si="3">SUM(D119:D121)</f>
        <v>112075</v>
      </c>
      <c r="E122" s="367">
        <f t="shared" si="3"/>
        <v>113504</v>
      </c>
      <c r="F122" s="367">
        <f t="shared" si="3"/>
        <v>113387</v>
      </c>
      <c r="G122" s="367">
        <f t="shared" si="3"/>
        <v>112402</v>
      </c>
      <c r="H122" s="367">
        <f t="shared" si="3"/>
        <v>112594</v>
      </c>
      <c r="I122" s="367">
        <f t="shared" si="3"/>
        <v>114582</v>
      </c>
      <c r="J122" s="367">
        <f t="shared" si="3"/>
        <v>113163</v>
      </c>
      <c r="K122" s="249">
        <f t="shared" si="3"/>
        <v>112895</v>
      </c>
      <c r="L122" s="367">
        <f t="shared" si="3"/>
        <v>0</v>
      </c>
      <c r="M122" s="367">
        <f t="shared" si="3"/>
        <v>0</v>
      </c>
      <c r="N122" s="367">
        <f t="shared" si="3"/>
        <v>0</v>
      </c>
      <c r="O122" s="88">
        <f>SUM(O119:O120)</f>
        <v>1016210</v>
      </c>
    </row>
    <row r="124" spans="1:17" x14ac:dyDescent="0.3">
      <c r="A124" s="22" t="s">
        <v>197</v>
      </c>
      <c r="C124" s="366">
        <f>C113/C122</f>
        <v>398.56782972546773</v>
      </c>
      <c r="D124" s="366">
        <f>+D113/D122</f>
        <v>586.40525130492972</v>
      </c>
      <c r="E124" s="366">
        <f>+E113/E122</f>
        <v>266.91866903369043</v>
      </c>
      <c r="F124" s="366">
        <f t="shared" ref="F124:N124" si="4">+F113/F122</f>
        <v>417.70045331475393</v>
      </c>
      <c r="G124" s="366">
        <f t="shared" si="4"/>
        <v>624.8397422643726</v>
      </c>
      <c r="H124" s="366">
        <f t="shared" si="4"/>
        <v>247.38766079897687</v>
      </c>
      <c r="I124" s="366">
        <f t="shared" si="4"/>
        <v>511.08715452688909</v>
      </c>
      <c r="J124" s="366">
        <f t="shared" si="4"/>
        <v>533.68487031980419</v>
      </c>
      <c r="K124" s="248">
        <f t="shared" si="4"/>
        <v>346.37580149696629</v>
      </c>
      <c r="L124" s="366" t="e">
        <f t="shared" si="4"/>
        <v>#DIV/0!</v>
      </c>
      <c r="M124" s="366" t="e">
        <f t="shared" si="4"/>
        <v>#DIV/0!</v>
      </c>
      <c r="N124" s="366" t="e">
        <f t="shared" si="4"/>
        <v>#DIV/0!</v>
      </c>
      <c r="O124" s="85">
        <f>O113/O122</f>
        <v>436.92675058304877</v>
      </c>
    </row>
    <row r="125" spans="1:17" x14ac:dyDescent="0.3">
      <c r="N125" s="365"/>
      <c r="O125" s="85"/>
    </row>
    <row r="126" spans="1:17" x14ac:dyDescent="0.3">
      <c r="N126" s="365"/>
    </row>
    <row r="127" spans="1:17" x14ac:dyDescent="0.3">
      <c r="I127" s="377"/>
      <c r="J127" s="295"/>
    </row>
    <row r="128" spans="1:17" x14ac:dyDescent="0.3">
      <c r="I128" s="377"/>
      <c r="J128" s="432"/>
      <c r="N128" s="365"/>
    </row>
    <row r="129" spans="9:15" x14ac:dyDescent="0.3">
      <c r="I129" s="377"/>
      <c r="J129" s="295"/>
    </row>
    <row r="130" spans="9:15" x14ac:dyDescent="0.3">
      <c r="I130" s="377"/>
      <c r="J130" s="295"/>
    </row>
    <row r="131" spans="9:15" x14ac:dyDescent="0.3">
      <c r="I131" s="377"/>
      <c r="J131" s="295"/>
    </row>
    <row r="132" spans="9:15" x14ac:dyDescent="0.3">
      <c r="I132" s="377"/>
      <c r="J132" s="295"/>
    </row>
    <row r="133" spans="9:15" x14ac:dyDescent="0.3">
      <c r="J133" s="295"/>
    </row>
    <row r="134" spans="9:15" x14ac:dyDescent="0.3">
      <c r="O134" s="81"/>
    </row>
  </sheetData>
  <pageMargins left="0.25" right="0.25" top="0.25" bottom="0.25" header="0.3" footer="0.3"/>
  <pageSetup paperSize="5" scale="12" fitToHeight="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R132"/>
  <sheetViews>
    <sheetView zoomScaleNormal="100" workbookViewId="0">
      <pane xSplit="2" ySplit="1" topLeftCell="I2" activePane="bottomRight" state="frozen"/>
      <selection activeCell="I108" sqref="I108"/>
      <selection pane="topRight" activeCell="I108" sqref="I108"/>
      <selection pane="bottomLeft" activeCell="I108" sqref="I108"/>
      <selection pane="bottomRight" activeCell="K120" sqref="K120"/>
    </sheetView>
  </sheetViews>
  <sheetFormatPr defaultColWidth="9.33203125" defaultRowHeight="14.4" x14ac:dyDescent="0.3"/>
  <cols>
    <col min="1" max="1" width="55.5546875" customWidth="1"/>
    <col min="2" max="2" width="8.5546875" style="90" customWidth="1"/>
    <col min="3" max="5" width="16.33203125" customWidth="1"/>
    <col min="6" max="7" width="16.109375" style="250" customWidth="1"/>
    <col min="8" max="8" width="16.109375" customWidth="1"/>
    <col min="9" max="11" width="16.109375" style="250" customWidth="1"/>
    <col min="12" max="12" width="16.109375" hidden="1" customWidth="1"/>
    <col min="13" max="14" width="16.109375" style="364" hidden="1" customWidth="1"/>
    <col min="15" max="15" width="20.33203125" customWidth="1"/>
    <col min="16" max="16" width="22" style="246" customWidth="1"/>
    <col min="17" max="17" width="13.33203125" style="246" customWidth="1"/>
  </cols>
  <sheetData>
    <row r="1" spans="1:15" ht="15" thickBot="1" x14ac:dyDescent="0.35">
      <c r="A1" s="78" t="s">
        <v>182</v>
      </c>
      <c r="B1" s="79"/>
      <c r="C1" s="386" t="s">
        <v>167</v>
      </c>
      <c r="D1" s="386" t="s">
        <v>168</v>
      </c>
      <c r="E1" s="386" t="s">
        <v>169</v>
      </c>
      <c r="F1" s="388" t="s">
        <v>170</v>
      </c>
      <c r="G1" s="388" t="s">
        <v>171</v>
      </c>
      <c r="H1" s="386" t="s">
        <v>172</v>
      </c>
      <c r="I1" s="388" t="s">
        <v>173</v>
      </c>
      <c r="J1" s="388" t="s">
        <v>174</v>
      </c>
      <c r="K1" s="388" t="s">
        <v>175</v>
      </c>
      <c r="L1" s="386" t="s">
        <v>176</v>
      </c>
      <c r="M1" s="387" t="s">
        <v>177</v>
      </c>
      <c r="N1" s="387" t="s">
        <v>178</v>
      </c>
      <c r="O1" s="389" t="s">
        <v>602</v>
      </c>
    </row>
    <row r="2" spans="1:15" x14ac:dyDescent="0.3">
      <c r="A2" s="3" t="s">
        <v>0</v>
      </c>
      <c r="B2" s="5"/>
      <c r="C2" s="380">
        <v>0</v>
      </c>
      <c r="D2" s="380">
        <v>0</v>
      </c>
      <c r="E2" s="71">
        <v>0</v>
      </c>
      <c r="F2" s="91">
        <v>0</v>
      </c>
      <c r="G2" s="91">
        <v>0</v>
      </c>
      <c r="H2" s="71">
        <v>0</v>
      </c>
      <c r="I2" s="91">
        <v>0</v>
      </c>
      <c r="J2" s="91">
        <v>0</v>
      </c>
      <c r="K2" s="91">
        <v>0</v>
      </c>
      <c r="L2" s="381"/>
      <c r="M2" s="300"/>
      <c r="N2" s="380"/>
      <c r="O2" s="219">
        <f>SUM(C2:N2)</f>
        <v>0</v>
      </c>
    </row>
    <row r="3" spans="1:15" x14ac:dyDescent="0.3">
      <c r="A3" s="4" t="s">
        <v>1</v>
      </c>
      <c r="B3" s="82" t="s">
        <v>2</v>
      </c>
      <c r="C3" s="380">
        <v>0</v>
      </c>
      <c r="D3" s="380">
        <v>1702</v>
      </c>
      <c r="E3" s="71">
        <v>290.95999999999998</v>
      </c>
      <c r="F3" s="381">
        <v>0</v>
      </c>
      <c r="G3" s="381">
        <v>0</v>
      </c>
      <c r="H3" s="381">
        <v>18800.73</v>
      </c>
      <c r="I3" s="380">
        <v>0</v>
      </c>
      <c r="J3" s="91">
        <v>0</v>
      </c>
      <c r="K3" s="381">
        <v>0</v>
      </c>
      <c r="L3" s="381"/>
      <c r="M3" s="380"/>
      <c r="N3" s="380"/>
      <c r="O3" s="219">
        <f t="shared" ref="O3:O71" si="0">SUM(C3:N3)</f>
        <v>20793.689999999999</v>
      </c>
    </row>
    <row r="4" spans="1:15" x14ac:dyDescent="0.3">
      <c r="A4" s="72" t="s">
        <v>3</v>
      </c>
      <c r="B4" s="1" t="s">
        <v>4</v>
      </c>
      <c r="C4" s="380">
        <v>0</v>
      </c>
      <c r="D4" s="380">
        <v>0</v>
      </c>
      <c r="E4" s="71">
        <v>0</v>
      </c>
      <c r="F4" s="91">
        <v>0</v>
      </c>
      <c r="G4" s="91">
        <v>0</v>
      </c>
      <c r="H4" s="381">
        <v>0</v>
      </c>
      <c r="I4" s="380">
        <v>0</v>
      </c>
      <c r="J4" s="91">
        <v>0</v>
      </c>
      <c r="K4" s="381">
        <v>0</v>
      </c>
      <c r="L4" s="381"/>
      <c r="M4" s="380"/>
      <c r="N4" s="380"/>
      <c r="O4" s="219">
        <f t="shared" si="0"/>
        <v>0</v>
      </c>
    </row>
    <row r="5" spans="1:15" x14ac:dyDescent="0.3">
      <c r="A5" s="72" t="s">
        <v>5</v>
      </c>
      <c r="B5" s="1" t="s">
        <v>6</v>
      </c>
      <c r="C5" s="380">
        <v>0</v>
      </c>
      <c r="D5" s="380">
        <v>0</v>
      </c>
      <c r="E5" s="71">
        <v>0</v>
      </c>
      <c r="F5" s="91">
        <v>0</v>
      </c>
      <c r="G5" s="91">
        <v>0</v>
      </c>
      <c r="H5" s="381">
        <v>0</v>
      </c>
      <c r="I5" s="380">
        <v>0</v>
      </c>
      <c r="J5" s="91">
        <v>0</v>
      </c>
      <c r="K5" s="381">
        <v>0</v>
      </c>
      <c r="L5" s="381"/>
      <c r="M5" s="380"/>
      <c r="N5" s="380"/>
      <c r="O5" s="219">
        <f t="shared" si="0"/>
        <v>0</v>
      </c>
    </row>
    <row r="6" spans="1:15" x14ac:dyDescent="0.3">
      <c r="A6" s="72" t="s">
        <v>7</v>
      </c>
      <c r="B6" s="1" t="s">
        <v>8</v>
      </c>
      <c r="C6" s="380">
        <v>0</v>
      </c>
      <c r="D6" s="380">
        <v>0</v>
      </c>
      <c r="E6" s="71">
        <v>0</v>
      </c>
      <c r="F6" s="91">
        <v>0</v>
      </c>
      <c r="G6" s="91">
        <v>0</v>
      </c>
      <c r="H6" s="381">
        <v>0</v>
      </c>
      <c r="I6" s="380">
        <v>0</v>
      </c>
      <c r="J6" s="91">
        <v>0</v>
      </c>
      <c r="K6" s="381">
        <v>0</v>
      </c>
      <c r="L6" s="381"/>
      <c r="M6" s="380"/>
      <c r="N6" s="380"/>
      <c r="O6" s="219">
        <f t="shared" si="0"/>
        <v>0</v>
      </c>
    </row>
    <row r="7" spans="1:15" x14ac:dyDescent="0.3">
      <c r="A7" s="72" t="s">
        <v>9</v>
      </c>
      <c r="B7" s="1" t="s">
        <v>10</v>
      </c>
      <c r="C7" s="380">
        <v>0</v>
      </c>
      <c r="D7" s="380">
        <v>0</v>
      </c>
      <c r="E7" s="71">
        <v>0</v>
      </c>
      <c r="F7" s="91">
        <v>0</v>
      </c>
      <c r="G7" s="91">
        <v>0</v>
      </c>
      <c r="H7" s="381">
        <v>0</v>
      </c>
      <c r="I7" s="380">
        <v>0</v>
      </c>
      <c r="J7" s="91">
        <v>0</v>
      </c>
      <c r="K7" s="381">
        <v>0</v>
      </c>
      <c r="L7" s="381"/>
      <c r="M7" s="380"/>
      <c r="N7" s="380"/>
      <c r="O7" s="219">
        <f t="shared" si="0"/>
        <v>0</v>
      </c>
    </row>
    <row r="8" spans="1:15" x14ac:dyDescent="0.3">
      <c r="A8" s="72" t="s">
        <v>778</v>
      </c>
      <c r="B8" s="1" t="s">
        <v>777</v>
      </c>
      <c r="C8" s="380">
        <v>0</v>
      </c>
      <c r="D8" s="380">
        <v>0</v>
      </c>
      <c r="E8" s="71">
        <v>0</v>
      </c>
      <c r="F8" s="91">
        <v>0</v>
      </c>
      <c r="G8" s="91">
        <v>0</v>
      </c>
      <c r="H8" s="381">
        <v>0</v>
      </c>
      <c r="I8" s="380">
        <v>0</v>
      </c>
      <c r="J8" s="91">
        <v>0</v>
      </c>
      <c r="K8" s="381">
        <v>0</v>
      </c>
      <c r="L8" s="381"/>
      <c r="M8" s="380"/>
      <c r="N8" s="380"/>
      <c r="O8" s="219">
        <f t="shared" si="0"/>
        <v>0</v>
      </c>
    </row>
    <row r="9" spans="1:15" x14ac:dyDescent="0.3">
      <c r="A9" s="72" t="s">
        <v>11</v>
      </c>
      <c r="B9" s="1" t="s">
        <v>12</v>
      </c>
      <c r="C9" s="380">
        <v>0</v>
      </c>
      <c r="D9" s="380">
        <v>0</v>
      </c>
      <c r="E9" s="71">
        <v>0</v>
      </c>
      <c r="F9" s="91">
        <v>0</v>
      </c>
      <c r="G9" s="91">
        <v>0</v>
      </c>
      <c r="H9" s="381">
        <v>0</v>
      </c>
      <c r="I9" s="380">
        <v>0</v>
      </c>
      <c r="J9" s="91">
        <v>0</v>
      </c>
      <c r="K9" s="381">
        <v>0</v>
      </c>
      <c r="L9" s="381"/>
      <c r="M9" s="380"/>
      <c r="N9" s="380"/>
      <c r="O9" s="219">
        <f t="shared" si="0"/>
        <v>0</v>
      </c>
    </row>
    <row r="10" spans="1:15" x14ac:dyDescent="0.3">
      <c r="A10" s="72" t="s">
        <v>13</v>
      </c>
      <c r="B10" s="1" t="s">
        <v>14</v>
      </c>
      <c r="C10" s="380">
        <v>0</v>
      </c>
      <c r="D10" s="380">
        <v>0</v>
      </c>
      <c r="E10" s="71">
        <v>0</v>
      </c>
      <c r="F10" s="91">
        <v>0</v>
      </c>
      <c r="G10" s="91">
        <v>0</v>
      </c>
      <c r="H10" s="381">
        <v>0</v>
      </c>
      <c r="I10" s="380">
        <v>0</v>
      </c>
      <c r="J10" s="91">
        <v>0</v>
      </c>
      <c r="K10" s="381">
        <v>0</v>
      </c>
      <c r="L10" s="381"/>
      <c r="M10" s="380"/>
      <c r="N10" s="380"/>
      <c r="O10" s="219">
        <f t="shared" si="0"/>
        <v>0</v>
      </c>
    </row>
    <row r="11" spans="1:15" x14ac:dyDescent="0.3">
      <c r="A11" s="72" t="s">
        <v>335</v>
      </c>
      <c r="B11" s="1" t="s">
        <v>334</v>
      </c>
      <c r="C11" s="380">
        <v>0</v>
      </c>
      <c r="D11" s="380">
        <v>0</v>
      </c>
      <c r="E11" s="71">
        <v>0</v>
      </c>
      <c r="F11" s="91">
        <v>0</v>
      </c>
      <c r="G11" s="91">
        <v>0</v>
      </c>
      <c r="H11" s="381">
        <v>0</v>
      </c>
      <c r="I11" s="380">
        <v>0</v>
      </c>
      <c r="J11" s="91">
        <v>0</v>
      </c>
      <c r="K11" s="381">
        <v>0</v>
      </c>
      <c r="L11" s="381"/>
      <c r="M11" s="380"/>
      <c r="N11" s="380"/>
      <c r="O11" s="219">
        <f t="shared" si="0"/>
        <v>0</v>
      </c>
    </row>
    <row r="12" spans="1:15" x14ac:dyDescent="0.3">
      <c r="A12" s="72" t="s">
        <v>324</v>
      </c>
      <c r="B12" s="1" t="s">
        <v>325</v>
      </c>
      <c r="C12" s="380">
        <v>0</v>
      </c>
      <c r="D12" s="380">
        <v>0</v>
      </c>
      <c r="E12" s="71">
        <v>0</v>
      </c>
      <c r="F12" s="91">
        <v>0</v>
      </c>
      <c r="G12" s="91">
        <v>0</v>
      </c>
      <c r="H12" s="381">
        <v>0</v>
      </c>
      <c r="I12" s="380">
        <v>0</v>
      </c>
      <c r="J12" s="91">
        <v>0</v>
      </c>
      <c r="K12" s="381">
        <v>0</v>
      </c>
      <c r="L12" s="381"/>
      <c r="M12" s="380"/>
      <c r="N12" s="380"/>
      <c r="O12" s="219">
        <f t="shared" si="0"/>
        <v>0</v>
      </c>
    </row>
    <row r="13" spans="1:15" x14ac:dyDescent="0.3">
      <c r="A13" s="72" t="s">
        <v>787</v>
      </c>
      <c r="B13" s="1" t="s">
        <v>788</v>
      </c>
      <c r="C13" s="380">
        <v>0</v>
      </c>
      <c r="D13" s="380">
        <v>0</v>
      </c>
      <c r="E13" s="71">
        <v>0</v>
      </c>
      <c r="F13" s="91">
        <v>0</v>
      </c>
      <c r="G13" s="91">
        <v>0</v>
      </c>
      <c r="H13" s="381">
        <v>0</v>
      </c>
      <c r="I13" s="380">
        <v>0</v>
      </c>
      <c r="J13" s="91">
        <v>0</v>
      </c>
      <c r="K13" s="381">
        <v>0</v>
      </c>
      <c r="L13" s="381"/>
      <c r="M13" s="380"/>
      <c r="N13" s="380"/>
      <c r="O13" s="219">
        <f t="shared" si="0"/>
        <v>0</v>
      </c>
    </row>
    <row r="14" spans="1:15" x14ac:dyDescent="0.3">
      <c r="A14" s="72" t="s">
        <v>15</v>
      </c>
      <c r="B14" s="1" t="s">
        <v>16</v>
      </c>
      <c r="C14" s="380">
        <v>0</v>
      </c>
      <c r="D14" s="380">
        <v>70.84</v>
      </c>
      <c r="E14" s="379">
        <v>0</v>
      </c>
      <c r="F14" s="380">
        <v>0</v>
      </c>
      <c r="G14" s="380">
        <v>-874.14</v>
      </c>
      <c r="H14" s="381">
        <v>0</v>
      </c>
      <c r="I14" s="380">
        <v>0</v>
      </c>
      <c r="J14" s="91">
        <v>0</v>
      </c>
      <c r="K14" s="381">
        <v>0</v>
      </c>
      <c r="L14" s="381"/>
      <c r="M14" s="380"/>
      <c r="N14" s="380"/>
      <c r="O14" s="219">
        <f t="shared" si="0"/>
        <v>-803.3</v>
      </c>
    </row>
    <row r="15" spans="1:15" x14ac:dyDescent="0.3">
      <c r="A15" s="72" t="s">
        <v>17</v>
      </c>
      <c r="B15" s="1" t="s">
        <v>18</v>
      </c>
      <c r="C15" s="380">
        <v>0</v>
      </c>
      <c r="D15" s="380">
        <v>0</v>
      </c>
      <c r="E15" s="379">
        <v>0</v>
      </c>
      <c r="F15" s="380">
        <v>0</v>
      </c>
      <c r="G15" s="380">
        <v>0</v>
      </c>
      <c r="H15" s="381">
        <v>0</v>
      </c>
      <c r="I15" s="380">
        <v>0</v>
      </c>
      <c r="J15" s="91">
        <v>0</v>
      </c>
      <c r="K15" s="381">
        <v>0</v>
      </c>
      <c r="L15" s="381"/>
      <c r="M15" s="380"/>
      <c r="N15" s="380"/>
      <c r="O15" s="219">
        <f t="shared" si="0"/>
        <v>0</v>
      </c>
    </row>
    <row r="16" spans="1:15" x14ac:dyDescent="0.3">
      <c r="A16" s="72" t="s">
        <v>19</v>
      </c>
      <c r="B16" s="1" t="s">
        <v>20</v>
      </c>
      <c r="C16" s="380">
        <v>0</v>
      </c>
      <c r="D16" s="380">
        <v>0</v>
      </c>
      <c r="E16" s="379">
        <v>0</v>
      </c>
      <c r="F16" s="380">
        <v>0</v>
      </c>
      <c r="G16" s="380">
        <v>0</v>
      </c>
      <c r="H16" s="381">
        <v>0</v>
      </c>
      <c r="I16" s="380">
        <v>0</v>
      </c>
      <c r="J16" s="91">
        <v>0</v>
      </c>
      <c r="K16" s="381">
        <v>0</v>
      </c>
      <c r="L16" s="381"/>
      <c r="M16" s="380"/>
      <c r="N16" s="380"/>
      <c r="O16" s="219">
        <f t="shared" si="0"/>
        <v>0</v>
      </c>
    </row>
    <row r="17" spans="1:15" x14ac:dyDescent="0.3">
      <c r="A17" s="72" t="s">
        <v>779</v>
      </c>
      <c r="B17" s="1" t="s">
        <v>780</v>
      </c>
      <c r="C17" s="380">
        <v>0</v>
      </c>
      <c r="D17" s="380">
        <v>-251.16</v>
      </c>
      <c r="E17" s="379">
        <v>0</v>
      </c>
      <c r="F17" s="380">
        <v>-167.05</v>
      </c>
      <c r="G17" s="380">
        <v>0</v>
      </c>
      <c r="H17" s="381">
        <v>-164.07</v>
      </c>
      <c r="I17" s="380">
        <v>0</v>
      </c>
      <c r="J17" s="91">
        <v>0</v>
      </c>
      <c r="K17" s="381">
        <v>0</v>
      </c>
      <c r="L17" s="381"/>
      <c r="M17" s="380"/>
      <c r="N17" s="380"/>
      <c r="O17" s="219">
        <f t="shared" si="0"/>
        <v>-582.28</v>
      </c>
    </row>
    <row r="18" spans="1:15" x14ac:dyDescent="0.3">
      <c r="A18" s="72" t="s">
        <v>21</v>
      </c>
      <c r="B18" s="1" t="s">
        <v>22</v>
      </c>
      <c r="C18" s="380">
        <v>1560</v>
      </c>
      <c r="D18" s="380">
        <v>5320</v>
      </c>
      <c r="E18" s="379">
        <v>2450</v>
      </c>
      <c r="F18" s="380">
        <v>3580</v>
      </c>
      <c r="G18" s="380">
        <v>3860</v>
      </c>
      <c r="H18" s="381">
        <v>5660</v>
      </c>
      <c r="I18" s="380">
        <v>6000</v>
      </c>
      <c r="J18" s="380">
        <v>3450</v>
      </c>
      <c r="K18" s="381">
        <v>4960</v>
      </c>
      <c r="L18" s="381"/>
      <c r="M18" s="380"/>
      <c r="N18" s="380"/>
      <c r="O18" s="219">
        <f t="shared" si="0"/>
        <v>36840</v>
      </c>
    </row>
    <row r="19" spans="1:15" x14ac:dyDescent="0.3">
      <c r="A19" s="72" t="s">
        <v>23</v>
      </c>
      <c r="B19" s="1" t="s">
        <v>24</v>
      </c>
      <c r="C19" s="380">
        <v>0</v>
      </c>
      <c r="D19" s="380">
        <v>0</v>
      </c>
      <c r="E19" s="379">
        <v>0</v>
      </c>
      <c r="F19" s="380">
        <v>0</v>
      </c>
      <c r="G19" s="380">
        <v>0</v>
      </c>
      <c r="H19" s="381">
        <v>0</v>
      </c>
      <c r="I19" s="380">
        <v>0</v>
      </c>
      <c r="J19" s="91">
        <v>0</v>
      </c>
      <c r="K19" s="381">
        <v>0</v>
      </c>
      <c r="L19" s="381"/>
      <c r="M19" s="380"/>
      <c r="N19" s="380"/>
      <c r="O19" s="219">
        <f t="shared" si="0"/>
        <v>0</v>
      </c>
    </row>
    <row r="20" spans="1:15" x14ac:dyDescent="0.3">
      <c r="A20" s="72" t="s">
        <v>25</v>
      </c>
      <c r="B20" s="1" t="s">
        <v>26</v>
      </c>
      <c r="C20" s="380">
        <v>0</v>
      </c>
      <c r="D20" s="381">
        <v>0</v>
      </c>
      <c r="E20" s="379">
        <v>0</v>
      </c>
      <c r="F20" s="380">
        <v>0</v>
      </c>
      <c r="G20" s="380">
        <v>0</v>
      </c>
      <c r="H20" s="381">
        <v>0</v>
      </c>
      <c r="I20" s="380">
        <v>0</v>
      </c>
      <c r="J20" s="91">
        <v>0</v>
      </c>
      <c r="K20" s="381">
        <v>0</v>
      </c>
      <c r="L20" s="381"/>
      <c r="M20" s="380"/>
      <c r="N20" s="380"/>
      <c r="O20" s="219">
        <f t="shared" si="0"/>
        <v>0</v>
      </c>
    </row>
    <row r="21" spans="1:15" x14ac:dyDescent="0.3">
      <c r="A21" s="72" t="s">
        <v>326</v>
      </c>
      <c r="B21" s="1" t="s">
        <v>327</v>
      </c>
      <c r="C21" s="380">
        <v>0</v>
      </c>
      <c r="D21" s="381">
        <v>0</v>
      </c>
      <c r="E21" s="379">
        <v>0</v>
      </c>
      <c r="F21" s="380">
        <v>0</v>
      </c>
      <c r="G21" s="380">
        <v>0</v>
      </c>
      <c r="H21" s="381">
        <v>0</v>
      </c>
      <c r="I21" s="380">
        <v>0</v>
      </c>
      <c r="J21" s="91">
        <v>0</v>
      </c>
      <c r="K21" s="381">
        <v>0</v>
      </c>
      <c r="L21" s="381"/>
      <c r="M21" s="380"/>
      <c r="N21" s="380"/>
      <c r="O21" s="219">
        <f t="shared" si="0"/>
        <v>0</v>
      </c>
    </row>
    <row r="22" spans="1:15" x14ac:dyDescent="0.3">
      <c r="A22" s="72" t="s">
        <v>27</v>
      </c>
      <c r="B22" s="1" t="s">
        <v>28</v>
      </c>
      <c r="C22" s="380">
        <v>0</v>
      </c>
      <c r="D22" s="381">
        <v>0</v>
      </c>
      <c r="E22" s="379">
        <v>0</v>
      </c>
      <c r="F22" s="380">
        <v>0</v>
      </c>
      <c r="G22" s="380">
        <v>0</v>
      </c>
      <c r="H22" s="381">
        <v>0</v>
      </c>
      <c r="I22" s="380">
        <v>0</v>
      </c>
      <c r="J22" s="91">
        <v>0</v>
      </c>
      <c r="K22" s="381">
        <v>0</v>
      </c>
      <c r="L22" s="381"/>
      <c r="M22" s="380"/>
      <c r="N22" s="380"/>
      <c r="O22" s="219">
        <f t="shared" si="0"/>
        <v>0</v>
      </c>
    </row>
    <row r="23" spans="1:15" x14ac:dyDescent="0.3">
      <c r="A23" s="72" t="s">
        <v>29</v>
      </c>
      <c r="B23" s="1" t="s">
        <v>30</v>
      </c>
      <c r="C23" s="380">
        <v>0</v>
      </c>
      <c r="D23" s="381">
        <v>0</v>
      </c>
      <c r="E23" s="379">
        <v>0</v>
      </c>
      <c r="F23" s="380">
        <v>0</v>
      </c>
      <c r="G23" s="380">
        <v>0</v>
      </c>
      <c r="H23" s="381">
        <v>0</v>
      </c>
      <c r="I23" s="380">
        <v>0</v>
      </c>
      <c r="J23" s="91">
        <v>0</v>
      </c>
      <c r="K23" s="381">
        <v>0</v>
      </c>
      <c r="L23" s="381"/>
      <c r="M23" s="380"/>
      <c r="N23" s="380"/>
      <c r="O23" s="219">
        <f t="shared" si="0"/>
        <v>0</v>
      </c>
    </row>
    <row r="24" spans="1:15" x14ac:dyDescent="0.3">
      <c r="A24" s="72" t="s">
        <v>31</v>
      </c>
      <c r="B24" s="1" t="s">
        <v>32</v>
      </c>
      <c r="C24" s="380">
        <v>0</v>
      </c>
      <c r="D24" s="381">
        <v>0</v>
      </c>
      <c r="E24" s="379">
        <v>0</v>
      </c>
      <c r="F24" s="380">
        <v>0</v>
      </c>
      <c r="G24" s="380">
        <v>0</v>
      </c>
      <c r="H24" s="381">
        <v>0</v>
      </c>
      <c r="I24" s="380">
        <v>0</v>
      </c>
      <c r="J24" s="91">
        <v>0</v>
      </c>
      <c r="K24" s="381">
        <v>0</v>
      </c>
      <c r="L24" s="381"/>
      <c r="M24" s="380"/>
      <c r="N24" s="380"/>
      <c r="O24" s="219">
        <f t="shared" si="0"/>
        <v>0</v>
      </c>
    </row>
    <row r="25" spans="1:15" x14ac:dyDescent="0.3">
      <c r="A25" s="72" t="s">
        <v>33</v>
      </c>
      <c r="B25" s="1" t="s">
        <v>34</v>
      </c>
      <c r="C25" s="380">
        <v>129.31</v>
      </c>
      <c r="D25" s="381">
        <v>0</v>
      </c>
      <c r="E25" s="379">
        <v>0</v>
      </c>
      <c r="F25" s="380">
        <v>0</v>
      </c>
      <c r="G25" s="380">
        <v>0</v>
      </c>
      <c r="H25" s="379">
        <v>0</v>
      </c>
      <c r="I25" s="380">
        <v>0</v>
      </c>
      <c r="J25" s="91">
        <v>0</v>
      </c>
      <c r="K25" s="381">
        <v>0</v>
      </c>
      <c r="L25" s="381"/>
      <c r="M25" s="380"/>
      <c r="N25" s="380"/>
      <c r="O25" s="219">
        <f t="shared" si="0"/>
        <v>129.31</v>
      </c>
    </row>
    <row r="26" spans="1:15" x14ac:dyDescent="0.3">
      <c r="A26" s="72" t="s">
        <v>35</v>
      </c>
      <c r="B26" s="1" t="s">
        <v>36</v>
      </c>
      <c r="C26" s="380">
        <v>0</v>
      </c>
      <c r="D26" s="381">
        <v>0</v>
      </c>
      <c r="E26" s="71">
        <v>0</v>
      </c>
      <c r="F26" s="380">
        <v>0</v>
      </c>
      <c r="G26" s="380">
        <v>0</v>
      </c>
      <c r="H26" s="379">
        <v>0</v>
      </c>
      <c r="I26" s="380">
        <v>0</v>
      </c>
      <c r="J26" s="91">
        <v>0</v>
      </c>
      <c r="K26" s="381">
        <v>0</v>
      </c>
      <c r="L26" s="381"/>
      <c r="M26" s="380"/>
      <c r="N26" s="380"/>
      <c r="O26" s="219">
        <f t="shared" si="0"/>
        <v>0</v>
      </c>
    </row>
    <row r="27" spans="1:15" x14ac:dyDescent="0.3">
      <c r="A27" s="72" t="s">
        <v>37</v>
      </c>
      <c r="B27" s="1" t="s">
        <v>38</v>
      </c>
      <c r="C27" s="380">
        <v>0</v>
      </c>
      <c r="D27" s="381">
        <v>0</v>
      </c>
      <c r="E27" s="71">
        <v>0</v>
      </c>
      <c r="F27" s="380">
        <v>0</v>
      </c>
      <c r="G27" s="380">
        <v>0</v>
      </c>
      <c r="H27" s="379">
        <v>0</v>
      </c>
      <c r="I27" s="380">
        <v>0</v>
      </c>
      <c r="J27" s="91">
        <v>0</v>
      </c>
      <c r="K27" s="381">
        <v>0</v>
      </c>
      <c r="L27" s="381"/>
      <c r="M27" s="380"/>
      <c r="N27" s="380"/>
      <c r="O27" s="219">
        <f t="shared" si="0"/>
        <v>0</v>
      </c>
    </row>
    <row r="28" spans="1:15" x14ac:dyDescent="0.3">
      <c r="A28" s="72" t="s">
        <v>771</v>
      </c>
      <c r="B28" s="1" t="s">
        <v>40</v>
      </c>
      <c r="C28" s="380">
        <v>0</v>
      </c>
      <c r="D28" s="381">
        <v>0</v>
      </c>
      <c r="E28" s="71">
        <v>0</v>
      </c>
      <c r="F28" s="380">
        <v>0</v>
      </c>
      <c r="G28" s="380">
        <v>0</v>
      </c>
      <c r="H28" s="379">
        <v>0</v>
      </c>
      <c r="I28" s="380">
        <v>0</v>
      </c>
      <c r="J28" s="91">
        <v>0</v>
      </c>
      <c r="K28" s="381">
        <v>0</v>
      </c>
      <c r="L28" s="381"/>
      <c r="M28" s="380"/>
      <c r="N28" s="380"/>
      <c r="O28" s="219">
        <f t="shared" si="0"/>
        <v>0</v>
      </c>
    </row>
    <row r="29" spans="1:15" x14ac:dyDescent="0.3">
      <c r="A29" s="72" t="s">
        <v>41</v>
      </c>
      <c r="B29" s="1" t="s">
        <v>42</v>
      </c>
      <c r="C29" s="380">
        <v>0</v>
      </c>
      <c r="D29" s="381">
        <v>0</v>
      </c>
      <c r="E29" s="71">
        <v>0</v>
      </c>
      <c r="F29" s="380">
        <v>0</v>
      </c>
      <c r="G29" s="380">
        <v>0</v>
      </c>
      <c r="H29" s="379">
        <v>0</v>
      </c>
      <c r="I29" s="380">
        <v>0</v>
      </c>
      <c r="J29" s="91">
        <v>0</v>
      </c>
      <c r="K29" s="381">
        <v>0</v>
      </c>
      <c r="L29" s="381"/>
      <c r="M29" s="380"/>
      <c r="N29" s="380"/>
      <c r="O29" s="219">
        <f t="shared" si="0"/>
        <v>0</v>
      </c>
    </row>
    <row r="30" spans="1:15" x14ac:dyDescent="0.3">
      <c r="A30" s="72" t="s">
        <v>43</v>
      </c>
      <c r="B30" s="1" t="s">
        <v>44</v>
      </c>
      <c r="C30" s="380">
        <v>0</v>
      </c>
      <c r="D30" s="381">
        <v>0</v>
      </c>
      <c r="E30" s="71">
        <v>0</v>
      </c>
      <c r="F30" s="380">
        <v>0</v>
      </c>
      <c r="G30" s="380">
        <v>0</v>
      </c>
      <c r="H30" s="379">
        <v>0</v>
      </c>
      <c r="I30" s="380">
        <v>0</v>
      </c>
      <c r="J30" s="91">
        <v>0</v>
      </c>
      <c r="K30" s="381">
        <v>0</v>
      </c>
      <c r="L30" s="381"/>
      <c r="M30" s="380"/>
      <c r="N30" s="380"/>
      <c r="O30" s="219">
        <f t="shared" si="0"/>
        <v>0</v>
      </c>
    </row>
    <row r="31" spans="1:15" x14ac:dyDescent="0.3">
      <c r="A31" s="72" t="s">
        <v>45</v>
      </c>
      <c r="B31" s="1" t="s">
        <v>46</v>
      </c>
      <c r="C31" s="380">
        <v>0</v>
      </c>
      <c r="D31" s="381">
        <v>0</v>
      </c>
      <c r="E31" s="380">
        <v>0</v>
      </c>
      <c r="F31" s="380">
        <v>0</v>
      </c>
      <c r="G31" s="380">
        <v>0</v>
      </c>
      <c r="H31" s="381">
        <v>0</v>
      </c>
      <c r="I31" s="380">
        <v>0</v>
      </c>
      <c r="J31" s="91">
        <v>0</v>
      </c>
      <c r="K31" s="381">
        <v>0</v>
      </c>
      <c r="L31" s="381"/>
      <c r="M31" s="380"/>
      <c r="N31" s="380"/>
      <c r="O31" s="219">
        <f t="shared" si="0"/>
        <v>0</v>
      </c>
    </row>
    <row r="32" spans="1:15" x14ac:dyDescent="0.3">
      <c r="A32" s="72" t="s">
        <v>47</v>
      </c>
      <c r="B32" s="1" t="s">
        <v>48</v>
      </c>
      <c r="C32" s="380">
        <v>0</v>
      </c>
      <c r="D32" s="381">
        <v>0</v>
      </c>
      <c r="E32" s="379">
        <v>0</v>
      </c>
      <c r="F32" s="380">
        <v>0</v>
      </c>
      <c r="G32" s="380">
        <v>0</v>
      </c>
      <c r="H32" s="381">
        <v>0</v>
      </c>
      <c r="I32" s="380">
        <v>0</v>
      </c>
      <c r="J32" s="91">
        <v>0</v>
      </c>
      <c r="K32" s="381">
        <v>0</v>
      </c>
      <c r="L32" s="381"/>
      <c r="M32" s="380"/>
      <c r="N32" s="380"/>
      <c r="O32" s="219">
        <f t="shared" si="0"/>
        <v>0</v>
      </c>
    </row>
    <row r="33" spans="1:60" x14ac:dyDescent="0.3">
      <c r="A33" s="463" t="s">
        <v>768</v>
      </c>
      <c r="B33" s="1" t="s">
        <v>765</v>
      </c>
      <c r="C33" s="380">
        <v>0</v>
      </c>
      <c r="D33" s="381">
        <v>0</v>
      </c>
      <c r="E33" s="379">
        <v>0</v>
      </c>
      <c r="F33" s="380">
        <v>0</v>
      </c>
      <c r="G33" s="380">
        <v>0</v>
      </c>
      <c r="H33" s="381">
        <v>0</v>
      </c>
      <c r="I33" s="380">
        <v>0</v>
      </c>
      <c r="J33" s="91">
        <v>0</v>
      </c>
      <c r="K33" s="381">
        <v>0</v>
      </c>
      <c r="L33" s="381"/>
      <c r="M33" s="380"/>
      <c r="N33" s="380"/>
      <c r="O33" s="219">
        <f t="shared" si="0"/>
        <v>0</v>
      </c>
    </row>
    <row r="34" spans="1:60" x14ac:dyDescent="0.3">
      <c r="A34" s="72" t="s">
        <v>49</v>
      </c>
      <c r="B34" s="1" t="s">
        <v>50</v>
      </c>
      <c r="C34" s="391">
        <v>0</v>
      </c>
      <c r="D34" s="381">
        <v>0</v>
      </c>
      <c r="E34" s="379">
        <v>0</v>
      </c>
      <c r="F34" s="91">
        <v>0</v>
      </c>
      <c r="G34" s="91">
        <v>0</v>
      </c>
      <c r="H34" s="381">
        <v>0</v>
      </c>
      <c r="I34" s="91">
        <v>0</v>
      </c>
      <c r="J34" s="91">
        <v>0</v>
      </c>
      <c r="K34" s="381">
        <v>0</v>
      </c>
      <c r="L34" s="381"/>
      <c r="M34" s="380"/>
      <c r="N34" s="380"/>
      <c r="O34" s="219">
        <f t="shared" si="0"/>
        <v>0</v>
      </c>
    </row>
    <row r="35" spans="1:60" x14ac:dyDescent="0.3">
      <c r="A35" s="72" t="s">
        <v>51</v>
      </c>
      <c r="B35" s="1" t="s">
        <v>52</v>
      </c>
      <c r="C35" s="391">
        <v>0</v>
      </c>
      <c r="D35" s="381">
        <v>0</v>
      </c>
      <c r="E35" s="379">
        <v>0</v>
      </c>
      <c r="F35" s="91">
        <v>0</v>
      </c>
      <c r="G35" s="91">
        <v>0</v>
      </c>
      <c r="H35" s="381">
        <v>0</v>
      </c>
      <c r="I35" s="91">
        <v>0</v>
      </c>
      <c r="J35" s="91">
        <v>0</v>
      </c>
      <c r="K35" s="381">
        <v>0</v>
      </c>
      <c r="L35" s="381"/>
      <c r="M35" s="380"/>
      <c r="N35" s="380"/>
      <c r="O35" s="219">
        <f t="shared" si="0"/>
        <v>0</v>
      </c>
    </row>
    <row r="36" spans="1:60" x14ac:dyDescent="0.3">
      <c r="A36" s="72" t="s">
        <v>53</v>
      </c>
      <c r="B36" s="1" t="s">
        <v>54</v>
      </c>
      <c r="C36" s="391">
        <v>0</v>
      </c>
      <c r="D36" s="381">
        <v>0</v>
      </c>
      <c r="E36" s="379">
        <v>0</v>
      </c>
      <c r="F36" s="91">
        <v>0</v>
      </c>
      <c r="G36" s="91">
        <v>0</v>
      </c>
      <c r="H36" s="381">
        <v>0</v>
      </c>
      <c r="I36" s="91">
        <v>0</v>
      </c>
      <c r="J36" s="91">
        <v>0</v>
      </c>
      <c r="K36" s="381">
        <v>0</v>
      </c>
      <c r="L36" s="381"/>
      <c r="M36" s="380"/>
      <c r="N36" s="380"/>
      <c r="O36" s="219">
        <f t="shared" si="0"/>
        <v>0</v>
      </c>
    </row>
    <row r="37" spans="1:60" x14ac:dyDescent="0.3">
      <c r="A37" s="72" t="s">
        <v>307</v>
      </c>
      <c r="B37" s="1" t="s">
        <v>55</v>
      </c>
      <c r="C37" s="391">
        <v>0</v>
      </c>
      <c r="D37" s="381">
        <v>0</v>
      </c>
      <c r="E37" s="379">
        <v>0</v>
      </c>
      <c r="F37" s="91">
        <v>0</v>
      </c>
      <c r="G37" s="91">
        <v>0</v>
      </c>
      <c r="H37" s="381">
        <v>0</v>
      </c>
      <c r="I37" s="91">
        <v>0</v>
      </c>
      <c r="J37" s="91">
        <v>0</v>
      </c>
      <c r="K37" s="381">
        <v>0</v>
      </c>
      <c r="L37" s="381"/>
      <c r="M37" s="380"/>
      <c r="N37" s="380"/>
      <c r="O37" s="219">
        <f t="shared" si="0"/>
        <v>0</v>
      </c>
    </row>
    <row r="38" spans="1:60" x14ac:dyDescent="0.3">
      <c r="A38" s="72" t="s">
        <v>56</v>
      </c>
      <c r="B38" s="1" t="s">
        <v>57</v>
      </c>
      <c r="C38" s="391">
        <v>0</v>
      </c>
      <c r="D38" s="381">
        <v>0</v>
      </c>
      <c r="E38" s="379">
        <v>0</v>
      </c>
      <c r="F38" s="379">
        <v>0</v>
      </c>
      <c r="G38" s="379">
        <v>0</v>
      </c>
      <c r="H38" s="381">
        <v>0</v>
      </c>
      <c r="I38" s="91">
        <v>0</v>
      </c>
      <c r="J38" s="91">
        <v>0</v>
      </c>
      <c r="K38" s="381">
        <v>0</v>
      </c>
      <c r="L38" s="381"/>
      <c r="M38" s="380"/>
      <c r="N38" s="380"/>
      <c r="O38" s="219">
        <f t="shared" si="0"/>
        <v>0</v>
      </c>
    </row>
    <row r="39" spans="1:60" x14ac:dyDescent="0.3">
      <c r="A39" s="72" t="s">
        <v>58</v>
      </c>
      <c r="B39" s="1" t="s">
        <v>59</v>
      </c>
      <c r="C39" s="391">
        <v>0</v>
      </c>
      <c r="D39" s="381">
        <v>0</v>
      </c>
      <c r="E39" s="379">
        <v>0</v>
      </c>
      <c r="F39" s="91">
        <v>0</v>
      </c>
      <c r="G39" s="91">
        <v>0</v>
      </c>
      <c r="H39" s="381">
        <v>0</v>
      </c>
      <c r="I39" s="91">
        <v>0</v>
      </c>
      <c r="J39" s="91">
        <v>0</v>
      </c>
      <c r="K39" s="381">
        <v>0</v>
      </c>
      <c r="L39" s="381"/>
      <c r="M39" s="380"/>
      <c r="N39" s="380"/>
      <c r="O39" s="219">
        <f t="shared" si="0"/>
        <v>0</v>
      </c>
    </row>
    <row r="40" spans="1:60" x14ac:dyDescent="0.3">
      <c r="A40" s="72" t="s">
        <v>60</v>
      </c>
      <c r="B40" s="1" t="s">
        <v>61</v>
      </c>
      <c r="C40" s="391">
        <v>0</v>
      </c>
      <c r="D40" s="381">
        <v>0</v>
      </c>
      <c r="E40" s="379">
        <v>0</v>
      </c>
      <c r="F40" s="91">
        <v>0</v>
      </c>
      <c r="G40" s="91">
        <v>0</v>
      </c>
      <c r="H40" s="381">
        <v>0</v>
      </c>
      <c r="I40" s="91">
        <v>0</v>
      </c>
      <c r="J40" s="91">
        <v>0</v>
      </c>
      <c r="K40" s="381">
        <v>0</v>
      </c>
      <c r="L40" s="381"/>
      <c r="M40" s="380"/>
      <c r="N40" s="380"/>
      <c r="O40" s="219">
        <f t="shared" si="0"/>
        <v>0</v>
      </c>
    </row>
    <row r="41" spans="1:60" x14ac:dyDescent="0.3">
      <c r="A41" s="72" t="s">
        <v>62</v>
      </c>
      <c r="B41" s="1" t="s">
        <v>63</v>
      </c>
      <c r="C41" s="391">
        <v>0</v>
      </c>
      <c r="D41" s="381">
        <v>0</v>
      </c>
      <c r="E41" s="379">
        <v>0</v>
      </c>
      <c r="F41" s="91">
        <v>0</v>
      </c>
      <c r="G41" s="91">
        <v>0</v>
      </c>
      <c r="H41" s="381">
        <v>0</v>
      </c>
      <c r="I41" s="91">
        <v>0</v>
      </c>
      <c r="J41" s="91">
        <v>0</v>
      </c>
      <c r="K41" s="381">
        <v>0</v>
      </c>
      <c r="L41" s="381"/>
      <c r="M41" s="380"/>
      <c r="N41" s="380"/>
      <c r="O41" s="219">
        <f t="shared" si="0"/>
        <v>0</v>
      </c>
    </row>
    <row r="42" spans="1:60" x14ac:dyDescent="0.3">
      <c r="A42" s="72" t="s">
        <v>64</v>
      </c>
      <c r="B42" s="1" t="s">
        <v>65</v>
      </c>
      <c r="C42" s="391">
        <v>0</v>
      </c>
      <c r="D42" s="381">
        <v>0</v>
      </c>
      <c r="E42" s="379">
        <v>0</v>
      </c>
      <c r="F42" s="91">
        <v>0</v>
      </c>
      <c r="G42" s="91">
        <v>0</v>
      </c>
      <c r="H42" s="381">
        <v>0</v>
      </c>
      <c r="I42" s="91">
        <v>0</v>
      </c>
      <c r="J42" s="91">
        <v>0</v>
      </c>
      <c r="K42" s="381">
        <v>0</v>
      </c>
      <c r="L42" s="381"/>
      <c r="M42" s="380"/>
      <c r="N42" s="380"/>
      <c r="O42" s="219">
        <f t="shared" si="0"/>
        <v>0</v>
      </c>
    </row>
    <row r="43" spans="1:60" x14ac:dyDescent="0.3">
      <c r="A43" s="72" t="s">
        <v>66</v>
      </c>
      <c r="B43" s="1" t="s">
        <v>67</v>
      </c>
      <c r="C43" s="391">
        <v>0</v>
      </c>
      <c r="D43" s="381">
        <v>0</v>
      </c>
      <c r="E43" s="379">
        <v>0</v>
      </c>
      <c r="F43" s="91">
        <v>0</v>
      </c>
      <c r="G43" s="91">
        <v>0</v>
      </c>
      <c r="H43" s="381">
        <v>0</v>
      </c>
      <c r="I43" s="91">
        <v>0</v>
      </c>
      <c r="J43" s="91">
        <v>0</v>
      </c>
      <c r="K43" s="381">
        <v>0</v>
      </c>
      <c r="L43" s="380"/>
      <c r="M43" s="380"/>
      <c r="N43" s="380"/>
      <c r="O43" s="219">
        <f t="shared" si="0"/>
        <v>0</v>
      </c>
    </row>
    <row r="44" spans="1:60" x14ac:dyDescent="0.3">
      <c r="A44" s="72" t="s">
        <v>68</v>
      </c>
      <c r="B44" s="1" t="s">
        <v>69</v>
      </c>
      <c r="C44" s="391">
        <v>0</v>
      </c>
      <c r="D44" s="381">
        <v>0</v>
      </c>
      <c r="E44" s="379">
        <v>0</v>
      </c>
      <c r="F44" s="91">
        <v>0</v>
      </c>
      <c r="G44" s="380">
        <v>0</v>
      </c>
      <c r="H44" s="381">
        <v>0</v>
      </c>
      <c r="I44" s="380">
        <v>0</v>
      </c>
      <c r="J44" s="91">
        <v>0</v>
      </c>
      <c r="K44" s="381">
        <v>0</v>
      </c>
      <c r="L44" s="380"/>
      <c r="M44" s="380"/>
      <c r="N44" s="381"/>
      <c r="O44" s="219">
        <f t="shared" si="0"/>
        <v>0</v>
      </c>
    </row>
    <row r="45" spans="1:60" x14ac:dyDescent="0.3">
      <c r="A45" s="2" t="s">
        <v>70</v>
      </c>
      <c r="B45" s="1" t="s">
        <v>71</v>
      </c>
      <c r="C45" s="391">
        <v>24381.47</v>
      </c>
      <c r="D45" s="381">
        <v>25202.48</v>
      </c>
      <c r="E45" s="379">
        <v>18466.23</v>
      </c>
      <c r="F45" s="380">
        <v>27774.7</v>
      </c>
      <c r="G45" s="381">
        <v>23927.85</v>
      </c>
      <c r="H45" s="380">
        <v>21297.63</v>
      </c>
      <c r="I45" s="381">
        <v>26378.48</v>
      </c>
      <c r="J45" s="427">
        <v>24869.08</v>
      </c>
      <c r="K45" s="381">
        <v>25614.95</v>
      </c>
      <c r="L45" s="380"/>
      <c r="M45" s="380"/>
      <c r="N45" s="378"/>
      <c r="O45" s="219">
        <f t="shared" si="0"/>
        <v>217912.87</v>
      </c>
    </row>
    <row r="46" spans="1:60" s="109" customFormat="1" x14ac:dyDescent="0.3">
      <c r="A46" s="240" t="s">
        <v>72</v>
      </c>
      <c r="B46" s="96" t="s">
        <v>73</v>
      </c>
      <c r="C46" s="547">
        <v>0</v>
      </c>
      <c r="D46" s="424">
        <v>0</v>
      </c>
      <c r="E46" s="547">
        <v>0</v>
      </c>
      <c r="F46" s="302">
        <v>0</v>
      </c>
      <c r="G46" s="302">
        <v>0</v>
      </c>
      <c r="H46" s="547">
        <v>0</v>
      </c>
      <c r="I46" s="302">
        <v>0</v>
      </c>
      <c r="J46" s="465"/>
      <c r="K46" s="464">
        <v>0</v>
      </c>
      <c r="L46" s="547"/>
      <c r="M46" s="549"/>
      <c r="N46" s="485"/>
      <c r="O46" s="550">
        <f t="shared" si="0"/>
        <v>0</v>
      </c>
      <c r="P46" s="246"/>
      <c r="Q46" s="2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</row>
    <row r="47" spans="1:60" x14ac:dyDescent="0.3">
      <c r="A47" s="72" t="s">
        <v>74</v>
      </c>
      <c r="B47" s="1" t="s">
        <v>75</v>
      </c>
      <c r="C47" s="380">
        <v>0</v>
      </c>
      <c r="D47" s="381">
        <v>0</v>
      </c>
      <c r="E47" s="71">
        <v>0</v>
      </c>
      <c r="F47" s="91">
        <v>0</v>
      </c>
      <c r="G47" s="91">
        <v>0</v>
      </c>
      <c r="H47" s="379">
        <v>0</v>
      </c>
      <c r="I47" s="381">
        <v>0</v>
      </c>
      <c r="J47" s="381">
        <v>0</v>
      </c>
      <c r="K47" s="381">
        <v>0</v>
      </c>
      <c r="L47" s="380"/>
      <c r="M47" s="380"/>
      <c r="N47" s="378"/>
      <c r="O47" s="219">
        <f t="shared" si="0"/>
        <v>0</v>
      </c>
      <c r="P47" s="488"/>
    </row>
    <row r="48" spans="1:60" x14ac:dyDescent="0.3">
      <c r="A48" s="72" t="s">
        <v>76</v>
      </c>
      <c r="B48" s="1" t="s">
        <v>77</v>
      </c>
      <c r="C48" s="391">
        <v>18282.13</v>
      </c>
      <c r="D48" s="381">
        <v>31254.69</v>
      </c>
      <c r="E48" s="381">
        <v>41736.639999999999</v>
      </c>
      <c r="F48" s="380">
        <v>23892.54</v>
      </c>
      <c r="G48" s="380">
        <v>19854.48</v>
      </c>
      <c r="H48" s="381">
        <v>18798.22</v>
      </c>
      <c r="I48" s="380">
        <v>33704.75</v>
      </c>
      <c r="J48" s="380">
        <v>35938.15</v>
      </c>
      <c r="K48" s="381">
        <v>33203.47</v>
      </c>
      <c r="L48" s="380"/>
      <c r="M48" s="380"/>
      <c r="N48" s="381"/>
      <c r="O48" s="219">
        <f t="shared" si="0"/>
        <v>256665.07</v>
      </c>
      <c r="P48" s="488"/>
    </row>
    <row r="49" spans="1:60" s="109" customFormat="1" x14ac:dyDescent="0.3">
      <c r="A49" s="94" t="s">
        <v>78</v>
      </c>
      <c r="B49" s="96" t="s">
        <v>79</v>
      </c>
      <c r="C49" s="547">
        <v>0</v>
      </c>
      <c r="D49" s="424">
        <v>0</v>
      </c>
      <c r="E49" s="547">
        <v>0</v>
      </c>
      <c r="F49" s="302">
        <v>0</v>
      </c>
      <c r="G49" s="302">
        <v>0</v>
      </c>
      <c r="H49" s="547">
        <v>0</v>
      </c>
      <c r="I49" s="302">
        <v>0</v>
      </c>
      <c r="J49" s="465"/>
      <c r="K49" s="464">
        <v>0</v>
      </c>
      <c r="L49" s="547"/>
      <c r="M49" s="549"/>
      <c r="N49" s="360"/>
      <c r="O49" s="550">
        <f t="shared" si="0"/>
        <v>0</v>
      </c>
      <c r="P49" s="246"/>
      <c r="Q49" s="246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</row>
    <row r="50" spans="1:60" x14ac:dyDescent="0.3">
      <c r="A50" s="72" t="s">
        <v>80</v>
      </c>
      <c r="B50" s="1" t="s">
        <v>81</v>
      </c>
      <c r="C50" s="71">
        <v>0</v>
      </c>
      <c r="D50" s="381">
        <v>0</v>
      </c>
      <c r="E50" s="71">
        <v>0</v>
      </c>
      <c r="F50" s="91">
        <v>0</v>
      </c>
      <c r="G50" s="91">
        <v>0</v>
      </c>
      <c r="H50" s="71">
        <v>0</v>
      </c>
      <c r="I50" s="91">
        <v>0</v>
      </c>
      <c r="J50" s="91">
        <v>0</v>
      </c>
      <c r="K50" s="381">
        <v>0</v>
      </c>
      <c r="L50" s="381"/>
      <c r="M50" s="380"/>
      <c r="N50" s="300"/>
      <c r="O50" s="219">
        <f t="shared" si="0"/>
        <v>0</v>
      </c>
    </row>
    <row r="51" spans="1:60" x14ac:dyDescent="0.3">
      <c r="A51" s="72" t="s">
        <v>82</v>
      </c>
      <c r="B51" s="1" t="s">
        <v>83</v>
      </c>
      <c r="C51" s="71">
        <v>0</v>
      </c>
      <c r="D51" s="381">
        <v>0</v>
      </c>
      <c r="E51" s="71">
        <v>0</v>
      </c>
      <c r="F51" s="91">
        <v>0</v>
      </c>
      <c r="G51" s="91">
        <v>0</v>
      </c>
      <c r="H51" s="71">
        <v>0</v>
      </c>
      <c r="I51" s="91">
        <v>0</v>
      </c>
      <c r="J51" s="427">
        <v>0</v>
      </c>
      <c r="K51" s="381">
        <v>0</v>
      </c>
      <c r="L51" s="381"/>
      <c r="M51" s="380"/>
      <c r="N51" s="300"/>
      <c r="O51" s="219">
        <f t="shared" si="0"/>
        <v>0</v>
      </c>
    </row>
    <row r="52" spans="1:60" x14ac:dyDescent="0.3">
      <c r="A52" s="72" t="s">
        <v>84</v>
      </c>
      <c r="B52" s="1" t="s">
        <v>85</v>
      </c>
      <c r="C52" s="391">
        <v>0</v>
      </c>
      <c r="D52" s="381">
        <v>0</v>
      </c>
      <c r="E52" s="71">
        <v>0</v>
      </c>
      <c r="F52" s="91">
        <v>0</v>
      </c>
      <c r="G52" s="91">
        <v>0</v>
      </c>
      <c r="H52" s="71">
        <v>0</v>
      </c>
      <c r="I52" s="91">
        <v>0</v>
      </c>
      <c r="J52" s="427">
        <v>0</v>
      </c>
      <c r="K52" s="381">
        <v>0</v>
      </c>
      <c r="L52" s="381"/>
      <c r="M52" s="380"/>
      <c r="N52" s="300"/>
      <c r="O52" s="219">
        <f t="shared" si="0"/>
        <v>0</v>
      </c>
    </row>
    <row r="53" spans="1:60" x14ac:dyDescent="0.3">
      <c r="A53" s="72" t="s">
        <v>86</v>
      </c>
      <c r="B53" s="1" t="s">
        <v>87</v>
      </c>
      <c r="C53" s="391">
        <v>136.91</v>
      </c>
      <c r="D53" s="381">
        <v>0</v>
      </c>
      <c r="E53" s="380">
        <v>0</v>
      </c>
      <c r="F53" s="91">
        <v>0</v>
      </c>
      <c r="G53" s="380">
        <v>0</v>
      </c>
      <c r="H53" s="71">
        <v>0</v>
      </c>
      <c r="I53" s="91">
        <v>0</v>
      </c>
      <c r="J53" s="380">
        <v>0</v>
      </c>
      <c r="K53" s="381">
        <v>0</v>
      </c>
      <c r="L53" s="381"/>
      <c r="M53" s="380"/>
      <c r="N53" s="300"/>
      <c r="O53" s="219">
        <f t="shared" si="0"/>
        <v>136.91</v>
      </c>
    </row>
    <row r="54" spans="1:60" x14ac:dyDescent="0.3">
      <c r="A54" s="72" t="s">
        <v>88</v>
      </c>
      <c r="B54" s="1" t="s">
        <v>89</v>
      </c>
      <c r="C54" s="391">
        <v>401.18</v>
      </c>
      <c r="D54" s="381">
        <v>1177</v>
      </c>
      <c r="E54" s="381">
        <v>7509.39</v>
      </c>
      <c r="F54" s="380">
        <v>-492.56</v>
      </c>
      <c r="G54" s="380">
        <v>-294.36</v>
      </c>
      <c r="H54" s="381">
        <v>551.83000000000004</v>
      </c>
      <c r="I54" s="380">
        <v>610.33000000000004</v>
      </c>
      <c r="J54" s="380">
        <v>1296.4100000000001</v>
      </c>
      <c r="K54" s="381">
        <v>276.07</v>
      </c>
      <c r="L54" s="381"/>
      <c r="M54" s="380"/>
      <c r="N54" s="381"/>
      <c r="O54" s="219">
        <f t="shared" si="0"/>
        <v>11035.289999999999</v>
      </c>
    </row>
    <row r="55" spans="1:60" x14ac:dyDescent="0.3">
      <c r="A55" s="72" t="s">
        <v>90</v>
      </c>
      <c r="B55" s="1" t="s">
        <v>91</v>
      </c>
      <c r="C55" s="380">
        <v>0</v>
      </c>
      <c r="D55" s="381">
        <v>0</v>
      </c>
      <c r="E55" s="381">
        <v>0</v>
      </c>
      <c r="F55" s="380">
        <v>0</v>
      </c>
      <c r="G55" s="380">
        <v>0</v>
      </c>
      <c r="H55" s="381">
        <v>0</v>
      </c>
      <c r="I55" s="380">
        <v>0</v>
      </c>
      <c r="J55" s="91">
        <v>0</v>
      </c>
      <c r="K55" s="381">
        <v>0</v>
      </c>
      <c r="L55" s="381"/>
      <c r="M55" s="380"/>
      <c r="N55" s="378"/>
      <c r="O55" s="219">
        <f t="shared" si="0"/>
        <v>0</v>
      </c>
    </row>
    <row r="56" spans="1:60" x14ac:dyDescent="0.3">
      <c r="A56" s="72" t="s">
        <v>92</v>
      </c>
      <c r="B56" s="1" t="s">
        <v>93</v>
      </c>
      <c r="C56" s="380">
        <v>0</v>
      </c>
      <c r="D56" s="381">
        <v>0</v>
      </c>
      <c r="E56" s="381">
        <v>0</v>
      </c>
      <c r="F56" s="380">
        <v>0</v>
      </c>
      <c r="G56" s="380">
        <v>0</v>
      </c>
      <c r="H56" s="381">
        <v>0</v>
      </c>
      <c r="I56" s="380">
        <v>0</v>
      </c>
      <c r="J56" s="91">
        <v>0</v>
      </c>
      <c r="K56" s="381">
        <v>0</v>
      </c>
      <c r="L56" s="381"/>
      <c r="M56" s="380"/>
      <c r="N56" s="378"/>
      <c r="O56" s="219">
        <f t="shared" si="0"/>
        <v>0</v>
      </c>
    </row>
    <row r="57" spans="1:60" x14ac:dyDescent="0.3">
      <c r="A57" s="72" t="s">
        <v>94</v>
      </c>
      <c r="B57" s="1" t="s">
        <v>95</v>
      </c>
      <c r="C57" s="380">
        <v>0</v>
      </c>
      <c r="D57" s="381">
        <v>0</v>
      </c>
      <c r="E57" s="384">
        <v>0</v>
      </c>
      <c r="F57" s="380">
        <v>0</v>
      </c>
      <c r="G57" s="380">
        <v>0</v>
      </c>
      <c r="H57" s="381">
        <v>0</v>
      </c>
      <c r="I57" s="380">
        <v>0</v>
      </c>
      <c r="J57" s="91">
        <v>0</v>
      </c>
      <c r="K57" s="381">
        <v>0</v>
      </c>
      <c r="L57" s="381"/>
      <c r="M57" s="380"/>
      <c r="N57" s="378"/>
      <c r="O57" s="219">
        <f t="shared" si="0"/>
        <v>0</v>
      </c>
    </row>
    <row r="58" spans="1:60" x14ac:dyDescent="0.3">
      <c r="A58" s="72" t="s">
        <v>96</v>
      </c>
      <c r="B58" s="1" t="s">
        <v>97</v>
      </c>
      <c r="C58" s="380">
        <v>0</v>
      </c>
      <c r="D58" s="381">
        <v>0</v>
      </c>
      <c r="E58" s="71">
        <v>0</v>
      </c>
      <c r="F58" s="91">
        <v>0</v>
      </c>
      <c r="G58" s="91">
        <v>0</v>
      </c>
      <c r="H58" s="381">
        <v>0</v>
      </c>
      <c r="I58" s="380">
        <v>0</v>
      </c>
      <c r="J58" s="91">
        <v>0</v>
      </c>
      <c r="K58" s="91">
        <v>0</v>
      </c>
      <c r="L58" s="381"/>
      <c r="M58" s="380"/>
      <c r="N58" s="300"/>
      <c r="O58" s="219">
        <f t="shared" si="0"/>
        <v>0</v>
      </c>
    </row>
    <row r="59" spans="1:60" x14ac:dyDescent="0.3">
      <c r="A59" s="72" t="s">
        <v>98</v>
      </c>
      <c r="B59" s="1" t="s">
        <v>99</v>
      </c>
      <c r="C59" s="380">
        <v>0</v>
      </c>
      <c r="D59" s="381">
        <v>0</v>
      </c>
      <c r="E59" s="71">
        <v>0</v>
      </c>
      <c r="F59" s="91">
        <v>0</v>
      </c>
      <c r="G59" s="91">
        <v>0</v>
      </c>
      <c r="H59" s="381">
        <v>0</v>
      </c>
      <c r="I59" s="380">
        <v>0</v>
      </c>
      <c r="J59" s="91">
        <v>0</v>
      </c>
      <c r="K59" s="91">
        <v>0</v>
      </c>
      <c r="L59" s="381"/>
      <c r="M59" s="380"/>
      <c r="N59" s="300"/>
      <c r="O59" s="219">
        <f t="shared" si="0"/>
        <v>0</v>
      </c>
    </row>
    <row r="60" spans="1:60" x14ac:dyDescent="0.3">
      <c r="A60" s="72" t="s">
        <v>100</v>
      </c>
      <c r="B60" s="1" t="s">
        <v>101</v>
      </c>
      <c r="C60" s="380">
        <v>0</v>
      </c>
      <c r="D60" s="381">
        <v>0</v>
      </c>
      <c r="E60" s="71">
        <v>0</v>
      </c>
      <c r="F60" s="91">
        <v>0</v>
      </c>
      <c r="G60" s="91">
        <v>0</v>
      </c>
      <c r="H60" s="381">
        <v>0</v>
      </c>
      <c r="I60" s="380">
        <v>0</v>
      </c>
      <c r="J60" s="91">
        <v>0</v>
      </c>
      <c r="K60" s="91">
        <v>0</v>
      </c>
      <c r="L60" s="381"/>
      <c r="M60" s="380"/>
      <c r="N60" s="381"/>
      <c r="O60" s="219">
        <f t="shared" si="0"/>
        <v>0</v>
      </c>
    </row>
    <row r="61" spans="1:60" x14ac:dyDescent="0.3">
      <c r="A61" s="72" t="s">
        <v>102</v>
      </c>
      <c r="B61" s="1" t="s">
        <v>103</v>
      </c>
      <c r="C61" s="380">
        <v>0</v>
      </c>
      <c r="D61" s="381">
        <v>0</v>
      </c>
      <c r="E61" s="71">
        <v>0</v>
      </c>
      <c r="F61" s="91">
        <v>0</v>
      </c>
      <c r="G61" s="91">
        <v>0</v>
      </c>
      <c r="H61" s="71">
        <v>0</v>
      </c>
      <c r="I61" s="380">
        <v>0</v>
      </c>
      <c r="J61" s="91">
        <v>0</v>
      </c>
      <c r="K61" s="91">
        <v>0</v>
      </c>
      <c r="L61" s="381"/>
      <c r="M61" s="380"/>
      <c r="N61" s="300"/>
      <c r="O61" s="219">
        <f t="shared" si="0"/>
        <v>0</v>
      </c>
    </row>
    <row r="62" spans="1:60" x14ac:dyDescent="0.3">
      <c r="A62" s="72" t="s">
        <v>754</v>
      </c>
      <c r="B62" s="1" t="s">
        <v>791</v>
      </c>
      <c r="C62" s="380">
        <v>0</v>
      </c>
      <c r="D62" s="381">
        <v>0</v>
      </c>
      <c r="E62" s="71">
        <v>0</v>
      </c>
      <c r="F62" s="91">
        <v>0</v>
      </c>
      <c r="G62" s="91">
        <v>0</v>
      </c>
      <c r="H62" s="71">
        <v>0</v>
      </c>
      <c r="I62" s="380">
        <v>0</v>
      </c>
      <c r="J62" s="91">
        <v>0</v>
      </c>
      <c r="K62" s="91">
        <v>0</v>
      </c>
      <c r="L62" s="381"/>
      <c r="M62" s="380"/>
      <c r="N62" s="300"/>
      <c r="O62" s="219">
        <f t="shared" si="0"/>
        <v>0</v>
      </c>
    </row>
    <row r="63" spans="1:60" x14ac:dyDescent="0.3">
      <c r="A63" s="72" t="s">
        <v>104</v>
      </c>
      <c r="B63" s="1" t="s">
        <v>105</v>
      </c>
      <c r="C63" s="380">
        <v>0</v>
      </c>
      <c r="D63" s="381">
        <v>0</v>
      </c>
      <c r="E63" s="71">
        <v>0</v>
      </c>
      <c r="F63" s="91">
        <v>0</v>
      </c>
      <c r="G63" s="91">
        <v>0</v>
      </c>
      <c r="H63" s="71">
        <v>0</v>
      </c>
      <c r="I63" s="380">
        <v>0</v>
      </c>
      <c r="J63" s="91">
        <v>0</v>
      </c>
      <c r="K63" s="91">
        <v>0</v>
      </c>
      <c r="L63" s="381"/>
      <c r="M63" s="380"/>
      <c r="N63" s="300"/>
      <c r="O63" s="219">
        <f t="shared" si="0"/>
        <v>0</v>
      </c>
    </row>
    <row r="64" spans="1:60" x14ac:dyDescent="0.3">
      <c r="A64" s="72" t="s">
        <v>106</v>
      </c>
      <c r="B64" s="1" t="s">
        <v>107</v>
      </c>
      <c r="C64" s="380">
        <v>0</v>
      </c>
      <c r="D64" s="381">
        <v>0</v>
      </c>
      <c r="E64" s="71">
        <v>0</v>
      </c>
      <c r="F64" s="91">
        <v>0</v>
      </c>
      <c r="G64" s="91">
        <v>0</v>
      </c>
      <c r="H64" s="71">
        <v>0</v>
      </c>
      <c r="I64" s="380">
        <v>0</v>
      </c>
      <c r="J64" s="91">
        <v>0</v>
      </c>
      <c r="K64" s="91">
        <v>0</v>
      </c>
      <c r="L64" s="381"/>
      <c r="M64" s="380"/>
      <c r="N64" s="300"/>
      <c r="O64" s="219">
        <f t="shared" si="0"/>
        <v>0</v>
      </c>
    </row>
    <row r="65" spans="1:15" x14ac:dyDescent="0.3">
      <c r="A65" s="72" t="s">
        <v>108</v>
      </c>
      <c r="B65" s="1" t="s">
        <v>109</v>
      </c>
      <c r="C65" s="380">
        <v>0</v>
      </c>
      <c r="D65" s="381">
        <v>0</v>
      </c>
      <c r="E65" s="71">
        <v>0</v>
      </c>
      <c r="F65" s="91">
        <v>0</v>
      </c>
      <c r="G65" s="91">
        <v>0</v>
      </c>
      <c r="H65" s="71">
        <v>0</v>
      </c>
      <c r="I65" s="380">
        <v>0</v>
      </c>
      <c r="J65" s="91">
        <v>0</v>
      </c>
      <c r="K65" s="91">
        <v>0</v>
      </c>
      <c r="L65" s="381"/>
      <c r="M65" s="380"/>
      <c r="N65" s="300"/>
      <c r="O65" s="219">
        <f t="shared" si="0"/>
        <v>0</v>
      </c>
    </row>
    <row r="66" spans="1:15" x14ac:dyDescent="0.3">
      <c r="A66" s="72" t="s">
        <v>110</v>
      </c>
      <c r="B66" s="1" t="s">
        <v>111</v>
      </c>
      <c r="C66" s="380">
        <v>0</v>
      </c>
      <c r="D66" s="381">
        <v>0</v>
      </c>
      <c r="E66" s="71">
        <v>0</v>
      </c>
      <c r="F66" s="91">
        <v>0</v>
      </c>
      <c r="G66" s="91">
        <v>0</v>
      </c>
      <c r="H66" s="71">
        <v>0</v>
      </c>
      <c r="I66" s="380">
        <v>0</v>
      </c>
      <c r="J66" s="91">
        <v>0</v>
      </c>
      <c r="K66" s="91">
        <v>0</v>
      </c>
      <c r="L66" s="381"/>
      <c r="M66" s="380"/>
      <c r="N66" s="300"/>
      <c r="O66" s="219">
        <f t="shared" si="0"/>
        <v>0</v>
      </c>
    </row>
    <row r="67" spans="1:15" x14ac:dyDescent="0.3">
      <c r="A67" s="72" t="s">
        <v>112</v>
      </c>
      <c r="B67" s="1" t="s">
        <v>113</v>
      </c>
      <c r="C67" s="380">
        <v>0</v>
      </c>
      <c r="D67" s="381">
        <v>0</v>
      </c>
      <c r="E67" s="71">
        <v>0</v>
      </c>
      <c r="F67" s="91">
        <v>0</v>
      </c>
      <c r="G67" s="91">
        <v>0</v>
      </c>
      <c r="H67" s="71">
        <v>0</v>
      </c>
      <c r="I67" s="380">
        <v>0</v>
      </c>
      <c r="J67" s="91">
        <v>0</v>
      </c>
      <c r="K67" s="91">
        <v>0</v>
      </c>
      <c r="L67" s="381"/>
      <c r="M67" s="380"/>
      <c r="N67" s="300"/>
      <c r="O67" s="219">
        <f t="shared" si="0"/>
        <v>0</v>
      </c>
    </row>
    <row r="68" spans="1:15" x14ac:dyDescent="0.3">
      <c r="A68" s="72" t="s">
        <v>114</v>
      </c>
      <c r="B68" s="1" t="s">
        <v>115</v>
      </c>
      <c r="C68" s="391">
        <v>0</v>
      </c>
      <c r="D68" s="381">
        <v>0</v>
      </c>
      <c r="E68" s="71">
        <v>432</v>
      </c>
      <c r="F68" s="91">
        <v>0</v>
      </c>
      <c r="G68" s="91">
        <v>0</v>
      </c>
      <c r="H68" s="71">
        <v>424</v>
      </c>
      <c r="I68" s="380">
        <v>0</v>
      </c>
      <c r="J68" s="91">
        <v>0</v>
      </c>
      <c r="K68" s="381">
        <v>435</v>
      </c>
      <c r="L68" s="381"/>
      <c r="M68" s="380"/>
      <c r="N68" s="381"/>
      <c r="O68" s="219">
        <f t="shared" si="0"/>
        <v>1291</v>
      </c>
    </row>
    <row r="69" spans="1:15" x14ac:dyDescent="0.3">
      <c r="A69" s="72" t="s">
        <v>116</v>
      </c>
      <c r="B69" s="1" t="s">
        <v>117</v>
      </c>
      <c r="C69" s="380">
        <v>0</v>
      </c>
      <c r="D69" s="381">
        <v>0</v>
      </c>
      <c r="E69" s="71">
        <v>0</v>
      </c>
      <c r="F69" s="91">
        <v>0</v>
      </c>
      <c r="G69" s="91">
        <v>0</v>
      </c>
      <c r="H69" s="71">
        <v>0</v>
      </c>
      <c r="I69" s="380">
        <v>0</v>
      </c>
      <c r="J69" s="91">
        <v>0</v>
      </c>
      <c r="K69" s="381">
        <v>0</v>
      </c>
      <c r="L69" s="381"/>
      <c r="M69" s="380"/>
      <c r="N69" s="381"/>
      <c r="O69" s="219">
        <f t="shared" si="0"/>
        <v>0</v>
      </c>
    </row>
    <row r="70" spans="1:15" x14ac:dyDescent="0.3">
      <c r="A70" s="72" t="s">
        <v>118</v>
      </c>
      <c r="B70" s="1" t="s">
        <v>119</v>
      </c>
      <c r="C70" s="71">
        <v>0.74</v>
      </c>
      <c r="D70" s="381">
        <v>0</v>
      </c>
      <c r="E70" s="71">
        <v>0</v>
      </c>
      <c r="F70" s="91">
        <v>0</v>
      </c>
      <c r="G70" s="91">
        <v>0</v>
      </c>
      <c r="H70" s="71">
        <v>0</v>
      </c>
      <c r="I70" s="91">
        <v>0</v>
      </c>
      <c r="J70" s="91">
        <v>0</v>
      </c>
      <c r="K70" s="381">
        <v>0</v>
      </c>
      <c r="L70" s="381"/>
      <c r="M70" s="380"/>
      <c r="N70" s="381"/>
      <c r="O70" s="219">
        <f t="shared" si="0"/>
        <v>0.74</v>
      </c>
    </row>
    <row r="71" spans="1:15" x14ac:dyDescent="0.3">
      <c r="A71" s="72" t="s">
        <v>120</v>
      </c>
      <c r="B71" s="1" t="s">
        <v>121</v>
      </c>
      <c r="C71" s="71">
        <v>0</v>
      </c>
      <c r="D71" s="381">
        <v>0</v>
      </c>
      <c r="E71" s="71">
        <v>0</v>
      </c>
      <c r="F71" s="91">
        <v>0</v>
      </c>
      <c r="G71" s="91">
        <v>0</v>
      </c>
      <c r="H71" s="71">
        <v>0</v>
      </c>
      <c r="I71" s="91">
        <v>0</v>
      </c>
      <c r="J71" s="91">
        <v>0</v>
      </c>
      <c r="K71" s="381">
        <v>0</v>
      </c>
      <c r="L71" s="381"/>
      <c r="M71" s="380"/>
      <c r="N71" s="381"/>
      <c r="O71" s="219">
        <f t="shared" si="0"/>
        <v>0</v>
      </c>
    </row>
    <row r="72" spans="1:15" x14ac:dyDescent="0.3">
      <c r="A72" s="72" t="s">
        <v>122</v>
      </c>
      <c r="B72" s="1" t="s">
        <v>123</v>
      </c>
      <c r="C72" s="71">
        <v>0</v>
      </c>
      <c r="D72" s="381">
        <v>0</v>
      </c>
      <c r="E72" s="71">
        <v>0</v>
      </c>
      <c r="F72" s="91">
        <v>0</v>
      </c>
      <c r="G72" s="91">
        <v>0</v>
      </c>
      <c r="H72" s="71">
        <v>0</v>
      </c>
      <c r="I72" s="91">
        <v>0</v>
      </c>
      <c r="J72" s="91">
        <v>0</v>
      </c>
      <c r="K72" s="381">
        <v>0</v>
      </c>
      <c r="L72" s="381"/>
      <c r="M72" s="380"/>
      <c r="N72" s="381"/>
      <c r="O72" s="219">
        <f t="shared" ref="O72:O78" si="1">SUM(C72:N72)</f>
        <v>0</v>
      </c>
    </row>
    <row r="73" spans="1:15" x14ac:dyDescent="0.3">
      <c r="A73" s="72" t="s">
        <v>124</v>
      </c>
      <c r="B73" s="1" t="s">
        <v>125</v>
      </c>
      <c r="C73" s="380">
        <v>0</v>
      </c>
      <c r="D73" s="381">
        <v>0</v>
      </c>
      <c r="E73" s="71">
        <v>0</v>
      </c>
      <c r="F73" s="91">
        <v>0</v>
      </c>
      <c r="G73" s="91">
        <v>0</v>
      </c>
      <c r="H73" s="71">
        <v>0</v>
      </c>
      <c r="I73" s="91">
        <v>0</v>
      </c>
      <c r="J73" s="91">
        <v>0</v>
      </c>
      <c r="K73" s="381">
        <v>0</v>
      </c>
      <c r="L73" s="381"/>
      <c r="M73" s="380"/>
      <c r="N73" s="381"/>
      <c r="O73" s="219">
        <f t="shared" si="1"/>
        <v>0</v>
      </c>
    </row>
    <row r="74" spans="1:15" x14ac:dyDescent="0.3">
      <c r="A74" s="72" t="s">
        <v>126</v>
      </c>
      <c r="B74" s="1" t="s">
        <v>127</v>
      </c>
      <c r="C74" s="380">
        <v>0</v>
      </c>
      <c r="D74" s="381">
        <v>0</v>
      </c>
      <c r="E74" s="71">
        <v>0</v>
      </c>
      <c r="F74" s="91">
        <v>0</v>
      </c>
      <c r="G74" s="91">
        <v>0</v>
      </c>
      <c r="H74" s="71">
        <v>0</v>
      </c>
      <c r="I74" s="91">
        <v>0</v>
      </c>
      <c r="J74" s="91">
        <v>0</v>
      </c>
      <c r="K74" s="91">
        <v>0</v>
      </c>
      <c r="L74" s="381"/>
      <c r="M74" s="380"/>
      <c r="N74" s="381"/>
      <c r="O74" s="219">
        <f t="shared" si="1"/>
        <v>0</v>
      </c>
    </row>
    <row r="75" spans="1:15" x14ac:dyDescent="0.3">
      <c r="A75" s="50" t="s">
        <v>313</v>
      </c>
      <c r="B75" s="1" t="s">
        <v>314</v>
      </c>
      <c r="C75" s="380">
        <v>0</v>
      </c>
      <c r="D75" s="381">
        <v>0</v>
      </c>
      <c r="E75" s="381">
        <v>0</v>
      </c>
      <c r="F75" s="380">
        <v>0</v>
      </c>
      <c r="G75" s="380">
        <v>0</v>
      </c>
      <c r="H75" s="71">
        <v>0</v>
      </c>
      <c r="I75" s="91">
        <v>0</v>
      </c>
      <c r="J75" s="91">
        <v>0</v>
      </c>
      <c r="K75" s="381">
        <v>0</v>
      </c>
      <c r="L75" s="381"/>
      <c r="M75" s="380"/>
      <c r="N75" s="381"/>
      <c r="O75" s="219">
        <f t="shared" si="1"/>
        <v>0</v>
      </c>
    </row>
    <row r="76" spans="1:15" x14ac:dyDescent="0.3">
      <c r="A76" s="50" t="s">
        <v>345</v>
      </c>
      <c r="B76" s="1" t="s">
        <v>341</v>
      </c>
      <c r="C76" s="71">
        <v>0</v>
      </c>
      <c r="D76" s="381">
        <v>0</v>
      </c>
      <c r="E76" s="71">
        <v>0</v>
      </c>
      <c r="F76" s="91">
        <v>0</v>
      </c>
      <c r="G76" s="91">
        <v>0</v>
      </c>
      <c r="H76" s="71">
        <v>0</v>
      </c>
      <c r="I76" s="91">
        <v>0</v>
      </c>
      <c r="J76" s="91">
        <v>0</v>
      </c>
      <c r="K76" s="381">
        <v>0</v>
      </c>
      <c r="L76" s="381"/>
      <c r="M76" s="380"/>
      <c r="N76" s="300"/>
      <c r="O76" s="219">
        <f t="shared" si="1"/>
        <v>0</v>
      </c>
    </row>
    <row r="77" spans="1:15" x14ac:dyDescent="0.3">
      <c r="A77" s="214" t="s">
        <v>749</v>
      </c>
      <c r="B77" s="1" t="s">
        <v>748</v>
      </c>
      <c r="C77" s="71">
        <v>0</v>
      </c>
      <c r="D77" s="384">
        <v>0</v>
      </c>
      <c r="E77" s="71">
        <v>0</v>
      </c>
      <c r="F77" s="91">
        <v>0</v>
      </c>
      <c r="G77" s="91">
        <v>0</v>
      </c>
      <c r="H77" s="71">
        <v>0</v>
      </c>
      <c r="I77" s="91">
        <v>0</v>
      </c>
      <c r="J77" s="91">
        <v>0</v>
      </c>
      <c r="K77" s="384">
        <v>0</v>
      </c>
      <c r="L77" s="384"/>
      <c r="M77" s="382"/>
      <c r="N77" s="300"/>
      <c r="O77" s="219">
        <f t="shared" si="1"/>
        <v>0</v>
      </c>
    </row>
    <row r="78" spans="1:15" x14ac:dyDescent="0.3">
      <c r="A78" s="214" t="s">
        <v>774</v>
      </c>
      <c r="B78" s="1" t="s">
        <v>773</v>
      </c>
      <c r="C78" s="71">
        <v>0</v>
      </c>
      <c r="D78" s="384">
        <v>0</v>
      </c>
      <c r="E78" s="71">
        <v>0</v>
      </c>
      <c r="F78" s="91">
        <v>0</v>
      </c>
      <c r="G78" s="91">
        <v>0</v>
      </c>
      <c r="H78" s="71">
        <v>0</v>
      </c>
      <c r="I78" s="91">
        <v>0</v>
      </c>
      <c r="J78" s="91">
        <v>0</v>
      </c>
      <c r="K78" s="91">
        <v>0</v>
      </c>
      <c r="L78" s="384"/>
      <c r="M78" s="382"/>
      <c r="N78" s="300"/>
      <c r="O78" s="219">
        <f t="shared" si="1"/>
        <v>0</v>
      </c>
    </row>
    <row r="79" spans="1:15" x14ac:dyDescent="0.3">
      <c r="A79" s="72" t="s">
        <v>128</v>
      </c>
      <c r="B79" s="1" t="s">
        <v>129</v>
      </c>
      <c r="C79" s="391">
        <v>0</v>
      </c>
      <c r="D79" s="381">
        <v>0</v>
      </c>
      <c r="E79" s="381">
        <v>0</v>
      </c>
      <c r="F79" s="380">
        <v>0</v>
      </c>
      <c r="G79" s="380">
        <v>0</v>
      </c>
      <c r="H79" s="71">
        <v>0</v>
      </c>
      <c r="I79" s="381">
        <v>0</v>
      </c>
      <c r="J79" s="91">
        <v>0</v>
      </c>
      <c r="K79" s="91">
        <v>0</v>
      </c>
      <c r="L79" s="380"/>
      <c r="M79" s="435"/>
      <c r="N79" s="300"/>
      <c r="O79" s="219">
        <f t="shared" ref="O79:O112" si="2">SUM(C79:N79)</f>
        <v>0</v>
      </c>
    </row>
    <row r="80" spans="1:15" x14ac:dyDescent="0.3">
      <c r="A80" s="72" t="s">
        <v>342</v>
      </c>
      <c r="B80" s="1" t="s">
        <v>343</v>
      </c>
      <c r="C80" s="380">
        <v>0</v>
      </c>
      <c r="D80" s="381">
        <v>0</v>
      </c>
      <c r="E80" s="71">
        <v>0</v>
      </c>
      <c r="F80" s="91">
        <v>0</v>
      </c>
      <c r="G80" s="91">
        <v>0</v>
      </c>
      <c r="H80" s="71">
        <v>0</v>
      </c>
      <c r="I80" s="91">
        <v>0</v>
      </c>
      <c r="J80" s="91">
        <v>0</v>
      </c>
      <c r="K80" s="91">
        <v>0</v>
      </c>
      <c r="L80" s="380"/>
      <c r="M80" s="380"/>
      <c r="N80" s="300"/>
      <c r="O80" s="219">
        <f t="shared" si="2"/>
        <v>0</v>
      </c>
    </row>
    <row r="81" spans="1:200" x14ac:dyDescent="0.3">
      <c r="A81" s="72" t="s">
        <v>130</v>
      </c>
      <c r="B81" s="1" t="s">
        <v>131</v>
      </c>
      <c r="C81" s="391">
        <v>465.59</v>
      </c>
      <c r="D81" s="381">
        <v>201.3</v>
      </c>
      <c r="E81" s="384">
        <v>0</v>
      </c>
      <c r="F81" s="380">
        <v>-228.14</v>
      </c>
      <c r="G81" s="380">
        <v>259.31</v>
      </c>
      <c r="H81" s="381">
        <v>0</v>
      </c>
      <c r="I81" s="381">
        <v>177.72</v>
      </c>
      <c r="J81" s="91">
        <v>0</v>
      </c>
      <c r="K81" s="381">
        <v>0</v>
      </c>
      <c r="L81" s="380"/>
      <c r="M81" s="443"/>
      <c r="N81" s="381"/>
      <c r="O81" s="219">
        <f t="shared" si="2"/>
        <v>875.78</v>
      </c>
    </row>
    <row r="82" spans="1:200" s="109" customFormat="1" x14ac:dyDescent="0.3">
      <c r="A82" s="94" t="s">
        <v>132</v>
      </c>
      <c r="B82" s="96" t="s">
        <v>133</v>
      </c>
      <c r="C82" s="547">
        <v>0</v>
      </c>
      <c r="D82" s="424">
        <v>0</v>
      </c>
      <c r="E82" s="547">
        <v>0</v>
      </c>
      <c r="F82" s="424">
        <v>0</v>
      </c>
      <c r="G82" s="302">
        <v>0</v>
      </c>
      <c r="H82" s="547">
        <v>0</v>
      </c>
      <c r="I82" s="302">
        <v>0</v>
      </c>
      <c r="J82" s="465">
        <v>0</v>
      </c>
      <c r="K82" s="302">
        <v>0</v>
      </c>
      <c r="L82" s="547"/>
      <c r="M82" s="552"/>
      <c r="N82" s="360"/>
      <c r="O82" s="550">
        <f t="shared" si="2"/>
        <v>0</v>
      </c>
      <c r="P82" s="246"/>
      <c r="Q82" s="246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</row>
    <row r="83" spans="1:200" s="109" customFormat="1" x14ac:dyDescent="0.3">
      <c r="A83" s="94" t="s">
        <v>134</v>
      </c>
      <c r="B83" s="96" t="s">
        <v>135</v>
      </c>
      <c r="C83" s="547">
        <v>0</v>
      </c>
      <c r="D83" s="424">
        <v>0</v>
      </c>
      <c r="E83" s="547">
        <v>0</v>
      </c>
      <c r="F83" s="424">
        <v>0</v>
      </c>
      <c r="G83" s="302">
        <v>0</v>
      </c>
      <c r="H83" s="547">
        <v>0</v>
      </c>
      <c r="I83" s="302">
        <v>0</v>
      </c>
      <c r="J83" s="465">
        <v>0</v>
      </c>
      <c r="K83" s="302">
        <v>0</v>
      </c>
      <c r="L83" s="547"/>
      <c r="M83" s="552"/>
      <c r="N83" s="360"/>
      <c r="O83" s="550">
        <f t="shared" si="2"/>
        <v>0</v>
      </c>
      <c r="P83" s="246"/>
      <c r="Q83" s="246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</row>
    <row r="84" spans="1:200" x14ac:dyDescent="0.3">
      <c r="A84" s="72" t="s">
        <v>136</v>
      </c>
      <c r="B84" s="1" t="s">
        <v>137</v>
      </c>
      <c r="C84" s="71">
        <v>0</v>
      </c>
      <c r="D84" s="381">
        <v>0</v>
      </c>
      <c r="E84" s="384">
        <v>0</v>
      </c>
      <c r="F84" s="71">
        <v>374.81</v>
      </c>
      <c r="G84" s="91">
        <v>31.97</v>
      </c>
      <c r="H84" s="91">
        <v>-102.66</v>
      </c>
      <c r="I84" s="381">
        <v>-396.77</v>
      </c>
      <c r="J84" s="71">
        <v>88.18</v>
      </c>
      <c r="K84" s="91">
        <v>0</v>
      </c>
      <c r="L84" s="381"/>
      <c r="M84" s="442"/>
      <c r="N84" s="91"/>
      <c r="O84" s="219">
        <f t="shared" si="2"/>
        <v>-4.4699999999999704</v>
      </c>
    </row>
    <row r="85" spans="1:200" x14ac:dyDescent="0.3">
      <c r="A85" s="72" t="s">
        <v>318</v>
      </c>
      <c r="B85" s="1" t="s">
        <v>317</v>
      </c>
      <c r="C85" s="71">
        <v>0</v>
      </c>
      <c r="D85" s="91">
        <v>0</v>
      </c>
      <c r="E85" s="71">
        <v>0</v>
      </c>
      <c r="F85" s="91">
        <v>0</v>
      </c>
      <c r="G85" s="91">
        <v>0</v>
      </c>
      <c r="H85" s="91">
        <v>0</v>
      </c>
      <c r="I85" s="91">
        <v>0</v>
      </c>
      <c r="J85" s="91">
        <v>0</v>
      </c>
      <c r="K85" s="91">
        <v>0</v>
      </c>
      <c r="L85" s="91"/>
      <c r="M85" s="442"/>
      <c r="N85" s="300"/>
      <c r="O85" s="219">
        <f t="shared" si="2"/>
        <v>0</v>
      </c>
    </row>
    <row r="86" spans="1:200" x14ac:dyDescent="0.3">
      <c r="A86" s="72" t="s">
        <v>316</v>
      </c>
      <c r="B86" s="1" t="s">
        <v>759</v>
      </c>
      <c r="C86" s="71">
        <v>0</v>
      </c>
      <c r="D86" s="91">
        <v>0</v>
      </c>
      <c r="E86" s="71">
        <v>0</v>
      </c>
      <c r="F86" s="91">
        <v>0</v>
      </c>
      <c r="G86" s="91">
        <v>0</v>
      </c>
      <c r="H86" s="91">
        <v>0</v>
      </c>
      <c r="I86" s="91">
        <v>0</v>
      </c>
      <c r="J86" s="91">
        <v>0</v>
      </c>
      <c r="K86" s="91">
        <v>0</v>
      </c>
      <c r="L86" s="91"/>
      <c r="M86" s="442"/>
      <c r="N86" s="300"/>
      <c r="O86" s="219">
        <f t="shared" si="2"/>
        <v>0</v>
      </c>
    </row>
    <row r="87" spans="1:200" x14ac:dyDescent="0.3">
      <c r="A87" s="72" t="s">
        <v>138</v>
      </c>
      <c r="B87" s="1" t="s">
        <v>139</v>
      </c>
      <c r="C87" s="391">
        <v>0</v>
      </c>
      <c r="D87" s="91">
        <v>0</v>
      </c>
      <c r="E87" s="71">
        <v>0</v>
      </c>
      <c r="F87" s="91">
        <v>0</v>
      </c>
      <c r="G87" s="91">
        <v>0</v>
      </c>
      <c r="H87" s="381">
        <v>0</v>
      </c>
      <c r="I87" s="91">
        <v>0</v>
      </c>
      <c r="J87" s="91">
        <v>0</v>
      </c>
      <c r="K87" s="381">
        <v>0</v>
      </c>
      <c r="L87" s="381"/>
      <c r="M87" s="443"/>
      <c r="N87" s="300"/>
      <c r="O87" s="219">
        <f t="shared" si="2"/>
        <v>0</v>
      </c>
    </row>
    <row r="88" spans="1:200" x14ac:dyDescent="0.3">
      <c r="A88" s="72" t="s">
        <v>353</v>
      </c>
      <c r="B88" s="1" t="s">
        <v>351</v>
      </c>
      <c r="C88" s="391">
        <v>0</v>
      </c>
      <c r="D88" s="381">
        <v>0</v>
      </c>
      <c r="E88" s="71">
        <v>0</v>
      </c>
      <c r="F88" s="91">
        <v>0</v>
      </c>
      <c r="G88" s="91">
        <v>0</v>
      </c>
      <c r="H88" s="381">
        <v>0</v>
      </c>
      <c r="I88" s="91">
        <v>0</v>
      </c>
      <c r="J88" s="91">
        <v>0</v>
      </c>
      <c r="K88" s="381">
        <v>0</v>
      </c>
      <c r="L88" s="381"/>
      <c r="M88" s="380"/>
      <c r="N88" s="300"/>
      <c r="O88" s="219">
        <f t="shared" si="2"/>
        <v>0</v>
      </c>
    </row>
    <row r="89" spans="1:200" x14ac:dyDescent="0.3">
      <c r="A89" s="72" t="s">
        <v>332</v>
      </c>
      <c r="B89" s="1" t="s">
        <v>331</v>
      </c>
      <c r="C89" s="391">
        <v>0</v>
      </c>
      <c r="D89" s="381">
        <v>0</v>
      </c>
      <c r="E89" s="71">
        <v>0</v>
      </c>
      <c r="F89" s="91">
        <v>0</v>
      </c>
      <c r="G89" s="91">
        <v>0</v>
      </c>
      <c r="H89" s="381">
        <v>0</v>
      </c>
      <c r="I89" s="91">
        <v>0</v>
      </c>
      <c r="J89" s="91">
        <v>0</v>
      </c>
      <c r="K89" s="381">
        <v>0</v>
      </c>
      <c r="L89" s="381"/>
      <c r="M89" s="380"/>
      <c r="N89" s="300"/>
      <c r="O89" s="219">
        <f t="shared" si="2"/>
        <v>0</v>
      </c>
    </row>
    <row r="90" spans="1:200" x14ac:dyDescent="0.3">
      <c r="A90" s="72" t="s">
        <v>140</v>
      </c>
      <c r="B90" s="1" t="s">
        <v>141</v>
      </c>
      <c r="C90" s="391">
        <v>0</v>
      </c>
      <c r="D90" s="381">
        <v>0</v>
      </c>
      <c r="E90" s="71">
        <v>0</v>
      </c>
      <c r="F90" s="91">
        <v>0</v>
      </c>
      <c r="G90" s="91">
        <v>0</v>
      </c>
      <c r="H90" s="381">
        <v>0</v>
      </c>
      <c r="I90" s="91">
        <v>0</v>
      </c>
      <c r="J90" s="91">
        <v>0</v>
      </c>
      <c r="K90" s="381">
        <v>0</v>
      </c>
      <c r="L90" s="381"/>
      <c r="M90" s="380"/>
      <c r="N90" s="300"/>
      <c r="O90" s="219">
        <f t="shared" si="2"/>
        <v>0</v>
      </c>
    </row>
    <row r="91" spans="1:200" x14ac:dyDescent="0.3">
      <c r="A91" s="72" t="s">
        <v>142</v>
      </c>
      <c r="B91" s="1" t="s">
        <v>143</v>
      </c>
      <c r="C91" s="391">
        <v>0</v>
      </c>
      <c r="D91" s="381">
        <v>0</v>
      </c>
      <c r="E91" s="71">
        <v>0</v>
      </c>
      <c r="F91" s="91">
        <v>0</v>
      </c>
      <c r="G91" s="91">
        <v>0</v>
      </c>
      <c r="H91" s="381">
        <v>0</v>
      </c>
      <c r="I91" s="91">
        <v>0</v>
      </c>
      <c r="J91" s="91">
        <v>0</v>
      </c>
      <c r="K91" s="381">
        <v>0</v>
      </c>
      <c r="L91" s="381"/>
      <c r="M91" s="380"/>
      <c r="N91" s="300"/>
      <c r="O91" s="219">
        <f t="shared" si="2"/>
        <v>0</v>
      </c>
    </row>
    <row r="92" spans="1:200" x14ac:dyDescent="0.3">
      <c r="A92" s="72" t="s">
        <v>783</v>
      </c>
      <c r="B92" s="1" t="s">
        <v>784</v>
      </c>
      <c r="C92" s="391">
        <v>0</v>
      </c>
      <c r="D92" s="381">
        <v>0</v>
      </c>
      <c r="E92" s="71">
        <v>0</v>
      </c>
      <c r="F92" s="91">
        <v>0</v>
      </c>
      <c r="G92" s="91">
        <v>0</v>
      </c>
      <c r="H92" s="381">
        <v>0</v>
      </c>
      <c r="I92" s="91">
        <v>0</v>
      </c>
      <c r="J92" s="91">
        <v>0</v>
      </c>
      <c r="K92" s="381">
        <v>0</v>
      </c>
      <c r="L92" s="381"/>
      <c r="M92" s="380"/>
      <c r="N92" s="300"/>
      <c r="O92" s="219">
        <f t="shared" si="2"/>
        <v>0</v>
      </c>
    </row>
    <row r="93" spans="1:200" x14ac:dyDescent="0.3">
      <c r="A93" s="72" t="s">
        <v>144</v>
      </c>
      <c r="B93" s="1" t="s">
        <v>145</v>
      </c>
      <c r="C93" s="391">
        <v>0</v>
      </c>
      <c r="D93" s="381">
        <v>0</v>
      </c>
      <c r="E93" s="71">
        <v>0</v>
      </c>
      <c r="F93" s="91">
        <v>0</v>
      </c>
      <c r="G93" s="91">
        <v>0</v>
      </c>
      <c r="H93" s="381">
        <v>0</v>
      </c>
      <c r="I93" s="91">
        <v>0</v>
      </c>
      <c r="J93" s="91">
        <v>0</v>
      </c>
      <c r="K93" s="381">
        <v>0</v>
      </c>
      <c r="L93" s="381"/>
      <c r="M93" s="380"/>
      <c r="N93" s="300"/>
      <c r="O93" s="219">
        <f t="shared" si="2"/>
        <v>0</v>
      </c>
    </row>
    <row r="94" spans="1:200" x14ac:dyDescent="0.3">
      <c r="A94" s="72" t="s">
        <v>146</v>
      </c>
      <c r="B94" s="1" t="s">
        <v>147</v>
      </c>
      <c r="C94" s="391">
        <v>0</v>
      </c>
      <c r="D94" s="381">
        <v>0</v>
      </c>
      <c r="E94" s="71">
        <v>0</v>
      </c>
      <c r="F94" s="91">
        <v>0</v>
      </c>
      <c r="G94" s="91">
        <v>0</v>
      </c>
      <c r="H94" s="381">
        <v>0</v>
      </c>
      <c r="I94" s="91">
        <v>0</v>
      </c>
      <c r="J94" s="91">
        <v>0</v>
      </c>
      <c r="K94" s="381">
        <v>0</v>
      </c>
      <c r="L94" s="381"/>
      <c r="M94" s="380"/>
      <c r="N94" s="300"/>
      <c r="O94" s="219">
        <f t="shared" si="2"/>
        <v>0</v>
      </c>
    </row>
    <row r="95" spans="1:200" x14ac:dyDescent="0.3">
      <c r="A95" s="72" t="s">
        <v>148</v>
      </c>
      <c r="B95" s="1" t="s">
        <v>149</v>
      </c>
      <c r="C95" s="391">
        <v>31.97</v>
      </c>
      <c r="D95" s="381">
        <v>0</v>
      </c>
      <c r="E95" s="384">
        <v>0</v>
      </c>
      <c r="F95" s="91">
        <v>0</v>
      </c>
      <c r="G95" s="91">
        <v>0</v>
      </c>
      <c r="H95" s="381">
        <v>0</v>
      </c>
      <c r="I95" s="381">
        <v>0</v>
      </c>
      <c r="J95" s="91">
        <v>0</v>
      </c>
      <c r="K95" s="381">
        <v>0</v>
      </c>
      <c r="L95" s="381"/>
      <c r="M95" s="380"/>
      <c r="N95" s="381"/>
      <c r="O95" s="219">
        <f t="shared" si="2"/>
        <v>31.97</v>
      </c>
    </row>
    <row r="96" spans="1:200" x14ac:dyDescent="0.3">
      <c r="A96" s="72" t="s">
        <v>150</v>
      </c>
      <c r="B96" s="1" t="s">
        <v>151</v>
      </c>
      <c r="C96" s="391">
        <v>0</v>
      </c>
      <c r="D96" s="381">
        <v>0</v>
      </c>
      <c r="E96" s="381">
        <v>0</v>
      </c>
      <c r="F96" s="91">
        <v>0</v>
      </c>
      <c r="G96" s="91">
        <v>0</v>
      </c>
      <c r="H96" s="381">
        <v>0</v>
      </c>
      <c r="I96" s="91">
        <v>0</v>
      </c>
      <c r="J96" s="91">
        <v>0</v>
      </c>
      <c r="K96" s="381">
        <v>0</v>
      </c>
      <c r="L96" s="381"/>
      <c r="M96" s="380"/>
      <c r="N96" s="300"/>
      <c r="O96" s="219">
        <f t="shared" si="2"/>
        <v>0</v>
      </c>
    </row>
    <row r="97" spans="1:15" x14ac:dyDescent="0.3">
      <c r="A97" s="72" t="s">
        <v>152</v>
      </c>
      <c r="B97" s="1" t="s">
        <v>153</v>
      </c>
      <c r="C97" s="391">
        <v>0</v>
      </c>
      <c r="D97" s="381">
        <v>0</v>
      </c>
      <c r="E97" s="381">
        <v>0</v>
      </c>
      <c r="F97" s="91">
        <v>0</v>
      </c>
      <c r="G97" s="91">
        <v>0</v>
      </c>
      <c r="H97" s="381">
        <v>0</v>
      </c>
      <c r="I97" s="91">
        <v>0</v>
      </c>
      <c r="J97" s="91">
        <v>0</v>
      </c>
      <c r="K97" s="381">
        <v>0</v>
      </c>
      <c r="L97" s="381"/>
      <c r="M97" s="380"/>
      <c r="N97" s="300"/>
      <c r="O97" s="219">
        <f t="shared" si="2"/>
        <v>0</v>
      </c>
    </row>
    <row r="98" spans="1:15" x14ac:dyDescent="0.3">
      <c r="A98" s="72" t="s">
        <v>154</v>
      </c>
      <c r="B98" s="1" t="s">
        <v>155</v>
      </c>
      <c r="C98" s="391">
        <v>944833.54</v>
      </c>
      <c r="D98" s="381">
        <v>1488028.09</v>
      </c>
      <c r="E98" s="381">
        <v>1013524.7</v>
      </c>
      <c r="F98" s="384">
        <v>1065359.6499999999</v>
      </c>
      <c r="G98" s="381">
        <v>1663820.64</v>
      </c>
      <c r="H98" s="381">
        <v>1105342.7</v>
      </c>
      <c r="I98" s="381">
        <v>1265948.1399999999</v>
      </c>
      <c r="J98" s="380">
        <v>1549258.87</v>
      </c>
      <c r="K98" s="381">
        <v>1548412.17</v>
      </c>
      <c r="L98" s="381"/>
      <c r="M98" s="380"/>
      <c r="N98" s="381"/>
      <c r="O98" s="219">
        <f t="shared" si="2"/>
        <v>11644528.500000002</v>
      </c>
    </row>
    <row r="99" spans="1:15" x14ac:dyDescent="0.3">
      <c r="A99" s="72" t="s">
        <v>156</v>
      </c>
      <c r="B99" s="1" t="s">
        <v>157</v>
      </c>
      <c r="C99" s="380">
        <v>0</v>
      </c>
      <c r="D99" s="71">
        <v>0</v>
      </c>
      <c r="E99" s="71">
        <v>0</v>
      </c>
      <c r="F99" s="381">
        <v>0</v>
      </c>
      <c r="G99" s="381">
        <v>0</v>
      </c>
      <c r="H99" s="71">
        <v>0</v>
      </c>
      <c r="I99" s="91">
        <v>0</v>
      </c>
      <c r="J99" s="91">
        <v>0</v>
      </c>
      <c r="K99" s="91">
        <v>0</v>
      </c>
      <c r="L99" s="71"/>
      <c r="M99" s="435"/>
      <c r="N99" s="300"/>
      <c r="O99" s="219">
        <f t="shared" si="2"/>
        <v>0</v>
      </c>
    </row>
    <row r="100" spans="1:15" x14ac:dyDescent="0.3">
      <c r="A100" s="72" t="s">
        <v>158</v>
      </c>
      <c r="B100" s="83"/>
      <c r="C100" s="71">
        <v>0</v>
      </c>
      <c r="D100" s="71">
        <v>0</v>
      </c>
      <c r="E100" s="71">
        <v>0</v>
      </c>
      <c r="F100" s="91">
        <v>0</v>
      </c>
      <c r="G100" s="91">
        <v>0</v>
      </c>
      <c r="H100" s="71">
        <v>0</v>
      </c>
      <c r="I100" s="91">
        <v>0</v>
      </c>
      <c r="J100" s="91">
        <v>0</v>
      </c>
      <c r="K100" s="91">
        <v>0</v>
      </c>
      <c r="L100" s="71"/>
      <c r="M100" s="380"/>
      <c r="N100" s="300"/>
      <c r="O100" s="219">
        <f t="shared" si="2"/>
        <v>0</v>
      </c>
    </row>
    <row r="101" spans="1:15" x14ac:dyDescent="0.3">
      <c r="A101" s="72" t="s">
        <v>159</v>
      </c>
      <c r="B101" s="83"/>
      <c r="C101" s="71">
        <v>0</v>
      </c>
      <c r="D101" s="71">
        <v>0</v>
      </c>
      <c r="E101" s="71">
        <v>0</v>
      </c>
      <c r="F101" s="91">
        <v>0</v>
      </c>
      <c r="G101" s="91">
        <v>0</v>
      </c>
      <c r="H101" s="71">
        <v>0</v>
      </c>
      <c r="I101" s="91">
        <v>0</v>
      </c>
      <c r="J101" s="91">
        <v>0</v>
      </c>
      <c r="K101" s="91">
        <v>0</v>
      </c>
      <c r="L101" s="71"/>
      <c r="M101" s="380"/>
      <c r="N101" s="300"/>
      <c r="O101" s="219">
        <f t="shared" si="2"/>
        <v>0</v>
      </c>
    </row>
    <row r="102" spans="1:15" x14ac:dyDescent="0.3">
      <c r="A102" s="72" t="s">
        <v>114</v>
      </c>
      <c r="B102" s="83"/>
      <c r="C102" s="71">
        <v>0</v>
      </c>
      <c r="D102" s="71">
        <v>0</v>
      </c>
      <c r="E102" s="71">
        <v>0</v>
      </c>
      <c r="F102" s="91">
        <v>0</v>
      </c>
      <c r="G102" s="91">
        <v>0</v>
      </c>
      <c r="H102" s="71">
        <v>0</v>
      </c>
      <c r="I102" s="91">
        <v>0</v>
      </c>
      <c r="J102" s="91">
        <v>0</v>
      </c>
      <c r="K102" s="91">
        <v>0</v>
      </c>
      <c r="L102" s="71"/>
      <c r="M102" s="380"/>
      <c r="N102" s="300"/>
      <c r="O102" s="219">
        <f t="shared" si="2"/>
        <v>0</v>
      </c>
    </row>
    <row r="103" spans="1:15" x14ac:dyDescent="0.3">
      <c r="A103" s="72" t="s">
        <v>160</v>
      </c>
      <c r="B103" s="83"/>
      <c r="C103" s="71">
        <v>0</v>
      </c>
      <c r="D103" s="71">
        <v>0</v>
      </c>
      <c r="E103" s="71">
        <v>0</v>
      </c>
      <c r="F103" s="91">
        <v>0</v>
      </c>
      <c r="G103" s="91">
        <v>0</v>
      </c>
      <c r="H103" s="71">
        <v>0</v>
      </c>
      <c r="I103" s="91">
        <v>0</v>
      </c>
      <c r="J103" s="91">
        <v>0</v>
      </c>
      <c r="K103" s="91">
        <v>0</v>
      </c>
      <c r="L103" s="71"/>
      <c r="M103" s="380"/>
      <c r="N103" s="300"/>
      <c r="O103" s="219">
        <f t="shared" si="2"/>
        <v>0</v>
      </c>
    </row>
    <row r="104" spans="1:15" x14ac:dyDescent="0.3">
      <c r="A104" s="72" t="s">
        <v>161</v>
      </c>
      <c r="B104" s="83"/>
      <c r="C104" s="71">
        <v>0</v>
      </c>
      <c r="D104" s="71">
        <v>0</v>
      </c>
      <c r="E104" s="71">
        <v>0</v>
      </c>
      <c r="F104" s="91">
        <v>0</v>
      </c>
      <c r="G104" s="91">
        <v>0</v>
      </c>
      <c r="H104" s="71">
        <v>0</v>
      </c>
      <c r="I104" s="91">
        <v>0</v>
      </c>
      <c r="J104" s="91">
        <v>0</v>
      </c>
      <c r="K104" s="91">
        <v>0</v>
      </c>
      <c r="L104" s="71"/>
      <c r="M104" s="380"/>
      <c r="N104" s="300"/>
      <c r="O104" s="219">
        <f t="shared" si="2"/>
        <v>0</v>
      </c>
    </row>
    <row r="105" spans="1:15" x14ac:dyDescent="0.3">
      <c r="A105" s="72" t="s">
        <v>162</v>
      </c>
      <c r="B105" s="83"/>
      <c r="C105" s="71">
        <v>0</v>
      </c>
      <c r="D105" s="71">
        <v>0</v>
      </c>
      <c r="E105" s="71">
        <v>0</v>
      </c>
      <c r="F105" s="91">
        <v>0</v>
      </c>
      <c r="G105" s="91">
        <v>0</v>
      </c>
      <c r="H105" s="71">
        <v>0</v>
      </c>
      <c r="I105" s="91">
        <v>0</v>
      </c>
      <c r="J105" s="91">
        <v>0</v>
      </c>
      <c r="K105" s="91">
        <v>0</v>
      </c>
      <c r="L105" s="71"/>
      <c r="M105" s="380"/>
      <c r="N105" s="300"/>
      <c r="O105" s="219">
        <f t="shared" si="2"/>
        <v>0</v>
      </c>
    </row>
    <row r="106" spans="1:15" x14ac:dyDescent="0.3">
      <c r="A106" s="72" t="s">
        <v>163</v>
      </c>
      <c r="B106" s="83"/>
      <c r="C106" s="71">
        <v>0</v>
      </c>
      <c r="D106" s="71">
        <v>0</v>
      </c>
      <c r="E106" s="71">
        <v>0</v>
      </c>
      <c r="F106" s="91">
        <v>0</v>
      </c>
      <c r="G106" s="91">
        <v>0</v>
      </c>
      <c r="H106" s="71">
        <v>0</v>
      </c>
      <c r="I106" s="91">
        <v>0</v>
      </c>
      <c r="J106" s="91">
        <v>0</v>
      </c>
      <c r="K106" s="91">
        <v>0</v>
      </c>
      <c r="L106" s="71"/>
      <c r="M106" s="380"/>
      <c r="N106" s="300"/>
      <c r="O106" s="219">
        <f t="shared" si="2"/>
        <v>0</v>
      </c>
    </row>
    <row r="107" spans="1:15" x14ac:dyDescent="0.3">
      <c r="A107" s="72" t="s">
        <v>311</v>
      </c>
      <c r="B107" s="83"/>
      <c r="C107" s="71">
        <v>0</v>
      </c>
      <c r="D107" s="71">
        <v>0</v>
      </c>
      <c r="E107" s="71">
        <v>0</v>
      </c>
      <c r="F107" s="91">
        <v>0</v>
      </c>
      <c r="G107" s="91">
        <v>0</v>
      </c>
      <c r="H107" s="71">
        <v>0</v>
      </c>
      <c r="I107" s="91">
        <v>0</v>
      </c>
      <c r="J107" s="91">
        <v>0</v>
      </c>
      <c r="K107" s="91">
        <v>0</v>
      </c>
      <c r="L107" s="71"/>
      <c r="M107" s="380"/>
      <c r="N107" s="300"/>
      <c r="O107" s="219">
        <f t="shared" si="2"/>
        <v>0</v>
      </c>
    </row>
    <row r="108" spans="1:15" x14ac:dyDescent="0.3">
      <c r="A108" s="72" t="s">
        <v>164</v>
      </c>
      <c r="B108" s="83" t="s">
        <v>746</v>
      </c>
      <c r="C108" s="71">
        <v>0</v>
      </c>
      <c r="D108" s="71">
        <v>0</v>
      </c>
      <c r="E108" s="71">
        <v>0</v>
      </c>
      <c r="F108" s="91">
        <v>0</v>
      </c>
      <c r="G108" s="91">
        <v>0</v>
      </c>
      <c r="H108" s="71">
        <v>0</v>
      </c>
      <c r="I108" s="91">
        <v>0</v>
      </c>
      <c r="J108" s="91">
        <v>0</v>
      </c>
      <c r="K108" s="91">
        <v>0</v>
      </c>
      <c r="L108" s="71"/>
      <c r="M108" s="380"/>
      <c r="N108" s="300"/>
      <c r="O108" s="219">
        <f t="shared" si="2"/>
        <v>0</v>
      </c>
    </row>
    <row r="109" spans="1:15" x14ac:dyDescent="0.3">
      <c r="A109" s="72" t="s">
        <v>165</v>
      </c>
      <c r="B109" s="83"/>
      <c r="C109" s="71">
        <v>0</v>
      </c>
      <c r="D109" s="71">
        <v>0</v>
      </c>
      <c r="E109" s="71">
        <v>0</v>
      </c>
      <c r="F109" s="91">
        <v>0</v>
      </c>
      <c r="G109" s="91">
        <v>0</v>
      </c>
      <c r="H109" s="71">
        <v>0</v>
      </c>
      <c r="I109" s="91">
        <v>0</v>
      </c>
      <c r="J109" s="91">
        <v>0</v>
      </c>
      <c r="K109" s="91">
        <v>0</v>
      </c>
      <c r="L109" s="71"/>
      <c r="M109" s="380"/>
      <c r="N109" s="300"/>
      <c r="O109" s="219">
        <f t="shared" si="2"/>
        <v>0</v>
      </c>
    </row>
    <row r="110" spans="1:15" x14ac:dyDescent="0.3">
      <c r="A110" s="72" t="s">
        <v>323</v>
      </c>
      <c r="B110" s="83"/>
      <c r="C110" s="71">
        <v>0</v>
      </c>
      <c r="D110" s="71">
        <v>0</v>
      </c>
      <c r="E110" s="71">
        <v>0</v>
      </c>
      <c r="F110" s="91">
        <v>0</v>
      </c>
      <c r="G110" s="91">
        <v>0</v>
      </c>
      <c r="H110" s="71">
        <v>0</v>
      </c>
      <c r="I110" s="91">
        <v>0</v>
      </c>
      <c r="J110" s="91">
        <v>0</v>
      </c>
      <c r="K110" s="91">
        <v>0</v>
      </c>
      <c r="L110" s="71"/>
      <c r="M110" s="380"/>
      <c r="N110" s="300"/>
      <c r="O110" s="219">
        <f t="shared" si="2"/>
        <v>0</v>
      </c>
    </row>
    <row r="111" spans="1:15" x14ac:dyDescent="0.3">
      <c r="A111" s="72" t="s">
        <v>391</v>
      </c>
      <c r="B111" s="83"/>
      <c r="C111" s="71">
        <v>0</v>
      </c>
      <c r="D111" s="71">
        <v>0</v>
      </c>
      <c r="E111" s="71">
        <v>0</v>
      </c>
      <c r="F111" s="91">
        <v>0</v>
      </c>
      <c r="G111" s="91">
        <v>0</v>
      </c>
      <c r="H111" s="71">
        <v>0</v>
      </c>
      <c r="I111" s="91">
        <v>0</v>
      </c>
      <c r="J111" s="91">
        <v>0</v>
      </c>
      <c r="K111" s="91">
        <v>0</v>
      </c>
      <c r="L111" s="71"/>
      <c r="M111" s="300"/>
      <c r="N111" s="300"/>
      <c r="O111" s="219">
        <f t="shared" si="2"/>
        <v>0</v>
      </c>
    </row>
    <row r="112" spans="1:15" ht="15" thickBot="1" x14ac:dyDescent="0.35">
      <c r="A112" s="538" t="s">
        <v>320</v>
      </c>
      <c r="B112" s="539"/>
      <c r="C112" s="369">
        <v>0</v>
      </c>
      <c r="D112" s="369">
        <v>0</v>
      </c>
      <c r="E112" s="369">
        <v>-120.11</v>
      </c>
      <c r="F112" s="420">
        <v>2002.94</v>
      </c>
      <c r="G112" s="420">
        <v>0</v>
      </c>
      <c r="H112" s="369">
        <v>-581</v>
      </c>
      <c r="I112" s="420">
        <v>84.2</v>
      </c>
      <c r="J112" s="420">
        <v>0</v>
      </c>
      <c r="K112" s="420">
        <v>-3877</v>
      </c>
      <c r="L112" s="369"/>
      <c r="M112" s="553"/>
      <c r="N112" s="553"/>
      <c r="O112" s="455">
        <f t="shared" si="2"/>
        <v>-2490.9699999999998</v>
      </c>
    </row>
    <row r="113" spans="1:17" ht="15" thickBot="1" x14ac:dyDescent="0.35">
      <c r="A113" s="211" t="s">
        <v>166</v>
      </c>
      <c r="B113" s="543"/>
      <c r="C113" s="544">
        <f t="shared" ref="C113:N113" si="3">SUM(C2:C112)</f>
        <v>990222.84000000008</v>
      </c>
      <c r="D113" s="544">
        <f>SUM(D2:D112)</f>
        <v>1552705.24</v>
      </c>
      <c r="E113" s="544">
        <f t="shared" si="3"/>
        <v>1084289.8099999998</v>
      </c>
      <c r="F113" s="544">
        <f t="shared" si="3"/>
        <v>1122096.8899999999</v>
      </c>
      <c r="G113" s="544">
        <f>SUM(G2:G112)</f>
        <v>1710585.75</v>
      </c>
      <c r="H113" s="544">
        <f t="shared" si="3"/>
        <v>1170027.3799999999</v>
      </c>
      <c r="I113" s="544">
        <f t="shared" si="3"/>
        <v>1332506.8499999999</v>
      </c>
      <c r="J113" s="544">
        <f t="shared" si="3"/>
        <v>1614900.6900000002</v>
      </c>
      <c r="K113" s="545">
        <f t="shared" si="3"/>
        <v>1609024.66</v>
      </c>
      <c r="L113" s="544">
        <f t="shared" si="3"/>
        <v>0</v>
      </c>
      <c r="M113" s="544">
        <f t="shared" si="3"/>
        <v>0</v>
      </c>
      <c r="N113" s="544">
        <f t="shared" si="3"/>
        <v>0</v>
      </c>
      <c r="O113" s="535">
        <f>SUM(O2:O112)</f>
        <v>12186360.110000001</v>
      </c>
    </row>
    <row r="114" spans="1:17" x14ac:dyDescent="0.3">
      <c r="A114" s="229"/>
      <c r="C114" s="81"/>
      <c r="D114" s="81" t="s">
        <v>746</v>
      </c>
      <c r="E114" s="81"/>
      <c r="F114" s="247" t="s">
        <v>746</v>
      </c>
      <c r="G114" s="247"/>
      <c r="H114" s="81"/>
      <c r="I114" s="247"/>
      <c r="J114" s="247"/>
      <c r="K114" s="247"/>
      <c r="L114" s="81"/>
      <c r="M114" s="365"/>
      <c r="N114" s="365"/>
      <c r="O114" s="81"/>
    </row>
    <row r="115" spans="1:17" s="85" customFormat="1" x14ac:dyDescent="0.3">
      <c r="B115" s="86"/>
      <c r="D115" s="366"/>
      <c r="F115" s="248"/>
      <c r="G115" s="248"/>
      <c r="I115" s="248"/>
      <c r="J115" s="248"/>
      <c r="K115" s="248"/>
      <c r="M115" s="361"/>
      <c r="N115" s="361"/>
      <c r="O115" s="81"/>
      <c r="P115" s="456"/>
      <c r="Q115" s="456"/>
    </row>
    <row r="116" spans="1:17" s="85" customFormat="1" x14ac:dyDescent="0.3">
      <c r="B116" s="86"/>
      <c r="D116" s="366"/>
      <c r="F116" s="248"/>
      <c r="G116" s="248"/>
      <c r="I116" s="248"/>
      <c r="J116" s="248"/>
      <c r="K116" s="248"/>
      <c r="M116" s="361"/>
      <c r="N116" s="361"/>
      <c r="P116" s="456"/>
      <c r="Q116" s="456"/>
    </row>
    <row r="117" spans="1:17" s="85" customFormat="1" x14ac:dyDescent="0.3">
      <c r="B117" s="86"/>
      <c r="D117" s="366"/>
      <c r="F117" s="248"/>
      <c r="G117" s="248"/>
      <c r="I117" s="248"/>
      <c r="J117" s="248"/>
      <c r="K117" s="248"/>
      <c r="M117" s="361"/>
      <c r="N117" s="361"/>
      <c r="P117" s="456"/>
      <c r="Q117" s="456"/>
    </row>
    <row r="118" spans="1:17" x14ac:dyDescent="0.3">
      <c r="A118" s="80" t="s">
        <v>199</v>
      </c>
      <c r="B118" s="6"/>
      <c r="C118" s="80"/>
      <c r="D118" s="80"/>
      <c r="E118" s="80"/>
      <c r="F118" s="294"/>
      <c r="G118" s="294"/>
      <c r="H118" s="80"/>
      <c r="I118" s="294"/>
      <c r="J118" s="294"/>
      <c r="K118" s="294"/>
      <c r="L118" s="80"/>
      <c r="M118" s="362"/>
      <c r="N118" s="362"/>
      <c r="O118" s="80"/>
    </row>
    <row r="119" spans="1:17" x14ac:dyDescent="0.3">
      <c r="A119" s="87" t="s">
        <v>204</v>
      </c>
      <c r="B119" s="6"/>
      <c r="C119" s="88">
        <v>13</v>
      </c>
      <c r="D119" s="367">
        <v>12</v>
      </c>
      <c r="E119" s="88">
        <v>12</v>
      </c>
      <c r="F119" s="249">
        <v>12</v>
      </c>
      <c r="G119" s="249">
        <v>8</v>
      </c>
      <c r="H119" s="88">
        <v>5</v>
      </c>
      <c r="I119" s="249">
        <v>3</v>
      </c>
      <c r="J119" s="249">
        <v>2</v>
      </c>
      <c r="K119" s="249">
        <v>2</v>
      </c>
      <c r="L119" s="89"/>
      <c r="M119" s="363"/>
      <c r="N119" s="363"/>
      <c r="O119" s="88">
        <f>SUM(C122:N122)</f>
        <v>69</v>
      </c>
    </row>
    <row r="120" spans="1:17" x14ac:dyDescent="0.3">
      <c r="A120" s="87" t="s">
        <v>205</v>
      </c>
      <c r="B120" s="6"/>
      <c r="C120" s="88"/>
      <c r="D120" s="367"/>
      <c r="E120" s="88"/>
      <c r="F120" s="249"/>
      <c r="G120" s="249"/>
      <c r="H120" s="88"/>
      <c r="I120" s="249"/>
      <c r="J120" s="249"/>
      <c r="K120" s="249"/>
      <c r="L120" s="88"/>
      <c r="M120" s="363"/>
      <c r="N120" s="363"/>
      <c r="O120" s="80"/>
    </row>
    <row r="121" spans="1:17" x14ac:dyDescent="0.3">
      <c r="A121" s="87"/>
      <c r="B121" s="6"/>
      <c r="C121" s="88"/>
      <c r="D121" s="367"/>
      <c r="E121" s="88"/>
      <c r="F121" s="249"/>
      <c r="G121" s="249"/>
      <c r="H121" s="88"/>
      <c r="I121" s="249"/>
      <c r="J121" s="249"/>
      <c r="K121" s="249"/>
      <c r="L121" s="88"/>
      <c r="M121" s="363"/>
      <c r="N121" s="363"/>
      <c r="O121" s="88"/>
    </row>
    <row r="122" spans="1:17" x14ac:dyDescent="0.3">
      <c r="A122" s="87" t="s">
        <v>185</v>
      </c>
      <c r="B122" s="6"/>
      <c r="C122" s="88">
        <f>SUM(C119:C121)</f>
        <v>13</v>
      </c>
      <c r="D122" s="367">
        <f t="shared" ref="D122:J122" si="4">SUM(D119:D121)</f>
        <v>12</v>
      </c>
      <c r="E122" s="88">
        <f t="shared" si="4"/>
        <v>12</v>
      </c>
      <c r="F122" s="249">
        <f t="shared" si="4"/>
        <v>12</v>
      </c>
      <c r="G122" s="249">
        <f t="shared" si="4"/>
        <v>8</v>
      </c>
      <c r="H122" s="88">
        <f t="shared" si="4"/>
        <v>5</v>
      </c>
      <c r="I122" s="249">
        <f t="shared" si="4"/>
        <v>3</v>
      </c>
      <c r="J122" s="249">
        <f t="shared" si="4"/>
        <v>2</v>
      </c>
      <c r="K122" s="249">
        <f>SUM(K119:K121)</f>
        <v>2</v>
      </c>
      <c r="L122" s="88">
        <f>SUM(L119:L121)</f>
        <v>0</v>
      </c>
      <c r="M122" s="363">
        <f>SUM(M119:M121)</f>
        <v>0</v>
      </c>
      <c r="N122" s="363">
        <f>SUM(N119:N121)</f>
        <v>0</v>
      </c>
      <c r="O122" s="88">
        <f>SUM(O119:O121)</f>
        <v>69</v>
      </c>
    </row>
    <row r="124" spans="1:17" x14ac:dyDescent="0.3">
      <c r="A124" s="22" t="s">
        <v>197</v>
      </c>
      <c r="C124" s="85">
        <f t="shared" ref="C124:M124" si="5">+C113/C122</f>
        <v>76170.987692307695</v>
      </c>
      <c r="D124" s="366">
        <f t="shared" si="5"/>
        <v>129392.10333333333</v>
      </c>
      <c r="E124" s="85">
        <f t="shared" si="5"/>
        <v>90357.484166666647</v>
      </c>
      <c r="F124" s="248">
        <f>+F113/F122</f>
        <v>93508.074166666658</v>
      </c>
      <c r="G124" s="248">
        <f>+G113/G122</f>
        <v>213823.21875</v>
      </c>
      <c r="H124" s="85">
        <f t="shared" si="5"/>
        <v>234005.47599999997</v>
      </c>
      <c r="I124" s="248">
        <f t="shared" si="5"/>
        <v>444168.94999999995</v>
      </c>
      <c r="J124" s="248">
        <f t="shared" si="5"/>
        <v>807450.34500000009</v>
      </c>
      <c r="K124" s="248">
        <f t="shared" si="5"/>
        <v>804512.33</v>
      </c>
      <c r="L124" s="85" t="e">
        <f t="shared" si="5"/>
        <v>#DIV/0!</v>
      </c>
      <c r="M124" s="361" t="e">
        <f t="shared" si="5"/>
        <v>#DIV/0!</v>
      </c>
      <c r="N124" s="361" t="e">
        <f>+N113/N122</f>
        <v>#DIV/0!</v>
      </c>
      <c r="O124" s="85">
        <f>O113/O122</f>
        <v>176613.91463768118</v>
      </c>
    </row>
    <row r="126" spans="1:17" x14ac:dyDescent="0.3">
      <c r="K126" s="247"/>
    </row>
    <row r="127" spans="1:17" x14ac:dyDescent="0.3">
      <c r="I127" s="377"/>
    </row>
    <row r="128" spans="1:17" x14ac:dyDescent="0.3">
      <c r="I128" s="377"/>
      <c r="J128" s="433"/>
      <c r="K128" s="247"/>
    </row>
    <row r="129" spans="9:9" x14ac:dyDescent="0.3">
      <c r="I129" s="377"/>
    </row>
    <row r="130" spans="9:9" x14ac:dyDescent="0.3">
      <c r="I130" s="377"/>
    </row>
    <row r="131" spans="9:9" x14ac:dyDescent="0.3">
      <c r="I131" s="377"/>
    </row>
    <row r="132" spans="9:9" x14ac:dyDescent="0.3">
      <c r="I132" s="377"/>
    </row>
  </sheetData>
  <pageMargins left="0.25" right="0.25" top="0.25" bottom="0.25" header="0.3" footer="0.3"/>
  <pageSetup paperSize="5" scale="62" fitToHeight="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7"/>
  <sheetViews>
    <sheetView zoomScale="90" zoomScaleNormal="90" workbookViewId="0">
      <selection activeCell="A3" sqref="A3"/>
    </sheetView>
  </sheetViews>
  <sheetFormatPr defaultColWidth="9.33203125" defaultRowHeight="14.4" x14ac:dyDescent="0.3"/>
  <cols>
    <col min="1" max="1" width="5.5546875" bestFit="1" customWidth="1"/>
    <col min="2" max="2" width="3.33203125" bestFit="1" customWidth="1"/>
    <col min="5" max="5" width="12.33203125" bestFit="1" customWidth="1"/>
    <col min="6" max="6" width="11" bestFit="1" customWidth="1"/>
    <col min="11" max="11" width="14.33203125" bestFit="1" customWidth="1"/>
    <col min="12" max="13" width="36.33203125" style="98" customWidth="1"/>
  </cols>
  <sheetData>
    <row r="1" spans="1:13" s="107" customFormat="1" ht="36" customHeight="1" x14ac:dyDescent="0.3">
      <c r="A1" s="106" t="s">
        <v>378</v>
      </c>
      <c r="B1" s="106" t="s">
        <v>379</v>
      </c>
      <c r="C1" s="106" t="s">
        <v>380</v>
      </c>
      <c r="D1" s="106" t="s">
        <v>381</v>
      </c>
      <c r="E1" s="106" t="s">
        <v>382</v>
      </c>
      <c r="F1" s="106" t="s">
        <v>383</v>
      </c>
      <c r="G1" s="106" t="s">
        <v>384</v>
      </c>
      <c r="H1" s="106" t="s">
        <v>385</v>
      </c>
      <c r="I1" s="106" t="s">
        <v>386</v>
      </c>
      <c r="J1" s="106" t="s">
        <v>387</v>
      </c>
      <c r="K1" s="106" t="s">
        <v>388</v>
      </c>
      <c r="L1" s="106" t="s">
        <v>389</v>
      </c>
      <c r="M1" s="106" t="s">
        <v>390</v>
      </c>
    </row>
    <row r="2" spans="1:13" ht="27" x14ac:dyDescent="0.3">
      <c r="A2" s="99">
        <v>2016</v>
      </c>
      <c r="B2" s="100">
        <v>13</v>
      </c>
      <c r="C2" s="101" t="s">
        <v>357</v>
      </c>
      <c r="D2" s="101" t="s">
        <v>358</v>
      </c>
      <c r="E2" s="101" t="s">
        <v>359</v>
      </c>
      <c r="F2" s="102">
        <v>42556</v>
      </c>
      <c r="G2" s="101" t="s">
        <v>360</v>
      </c>
      <c r="H2" s="101" t="s">
        <v>361</v>
      </c>
      <c r="I2" s="101" t="s">
        <v>362</v>
      </c>
      <c r="J2" s="101" t="s">
        <v>363</v>
      </c>
      <c r="K2" s="103">
        <v>-9580061.2300000004</v>
      </c>
      <c r="L2" s="104" t="s">
        <v>364</v>
      </c>
      <c r="M2" s="104" t="s">
        <v>365</v>
      </c>
    </row>
    <row r="3" spans="1:13" ht="27" x14ac:dyDescent="0.3">
      <c r="A3" s="99">
        <v>2016</v>
      </c>
      <c r="B3" s="100">
        <v>12</v>
      </c>
      <c r="C3" s="101" t="s">
        <v>357</v>
      </c>
      <c r="D3" s="101" t="s">
        <v>366</v>
      </c>
      <c r="E3" s="101" t="s">
        <v>367</v>
      </c>
      <c r="F3" s="102">
        <v>42549</v>
      </c>
      <c r="G3" s="101" t="s">
        <v>360</v>
      </c>
      <c r="H3" s="101" t="s">
        <v>361</v>
      </c>
      <c r="I3" s="101" t="s">
        <v>362</v>
      </c>
      <c r="J3" s="101" t="s">
        <v>363</v>
      </c>
      <c r="K3" s="103">
        <v>9580061.2300000004</v>
      </c>
      <c r="L3" s="105" t="s">
        <v>368</v>
      </c>
      <c r="M3" s="104" t="s">
        <v>369</v>
      </c>
    </row>
    <row r="4" spans="1:13" x14ac:dyDescent="0.3">
      <c r="A4" s="99">
        <v>2016</v>
      </c>
      <c r="B4" s="100">
        <v>13</v>
      </c>
      <c r="C4" s="101" t="s">
        <v>357</v>
      </c>
      <c r="D4" s="101" t="s">
        <v>366</v>
      </c>
      <c r="E4" s="101" t="s">
        <v>370</v>
      </c>
      <c r="F4" s="102">
        <v>42557</v>
      </c>
      <c r="G4" s="101" t="s">
        <v>360</v>
      </c>
      <c r="H4" s="101" t="s">
        <v>361</v>
      </c>
      <c r="I4" s="101" t="s">
        <v>362</v>
      </c>
      <c r="J4" s="101" t="s">
        <v>363</v>
      </c>
      <c r="K4" s="103">
        <v>9580061.2300000004</v>
      </c>
      <c r="L4" s="104" t="s">
        <v>371</v>
      </c>
      <c r="M4" s="104" t="s">
        <v>371</v>
      </c>
    </row>
    <row r="5" spans="1:13" x14ac:dyDescent="0.3">
      <c r="A5" s="99">
        <v>2016</v>
      </c>
      <c r="B5" s="100">
        <v>12</v>
      </c>
      <c r="C5" s="101" t="s">
        <v>357</v>
      </c>
      <c r="D5" s="101" t="s">
        <v>358</v>
      </c>
      <c r="E5" s="101" t="s">
        <v>372</v>
      </c>
      <c r="F5" s="102">
        <v>42530</v>
      </c>
      <c r="G5" s="101" t="s">
        <v>360</v>
      </c>
      <c r="H5" s="101" t="s">
        <v>373</v>
      </c>
      <c r="I5" s="101" t="s">
        <v>362</v>
      </c>
      <c r="J5" s="101" t="s">
        <v>363</v>
      </c>
      <c r="K5" s="103">
        <v>-16247639</v>
      </c>
      <c r="L5" s="101" t="s">
        <v>374</v>
      </c>
      <c r="M5" s="101" t="s">
        <v>374</v>
      </c>
    </row>
    <row r="6" spans="1:13" ht="27" x14ac:dyDescent="0.3">
      <c r="A6" s="99">
        <v>2016</v>
      </c>
      <c r="B6" s="100">
        <v>1</v>
      </c>
      <c r="C6" s="101" t="s">
        <v>357</v>
      </c>
      <c r="D6" s="101" t="s">
        <v>366</v>
      </c>
      <c r="E6" s="101" t="s">
        <v>375</v>
      </c>
      <c r="F6" s="102">
        <v>42186</v>
      </c>
      <c r="G6" s="101" t="s">
        <v>360</v>
      </c>
      <c r="H6" s="101" t="s">
        <v>361</v>
      </c>
      <c r="I6" s="101" t="s">
        <v>362</v>
      </c>
      <c r="J6" s="101" t="s">
        <v>363</v>
      </c>
      <c r="K6" s="103">
        <v>6941147</v>
      </c>
      <c r="L6" s="105" t="s">
        <v>376</v>
      </c>
      <c r="M6" s="101" t="s">
        <v>377</v>
      </c>
    </row>
    <row r="7" spans="1:13" x14ac:dyDescent="0.3">
      <c r="K7" s="1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8</vt:i4>
      </vt:variant>
    </vt:vector>
  </HeadingPairs>
  <TitlesOfParts>
    <vt:vector size="22" baseType="lpstr">
      <vt:lpstr>Budget Analysis Report</vt:lpstr>
      <vt:lpstr>Actual to Budget</vt:lpstr>
      <vt:lpstr>Analysis</vt:lpstr>
      <vt:lpstr>SUMMARY BY COS</vt:lpstr>
      <vt:lpstr>MAP</vt:lpstr>
      <vt:lpstr>ACA</vt:lpstr>
      <vt:lpstr>MCHIP</vt:lpstr>
      <vt:lpstr>SCHIP</vt:lpstr>
      <vt:lpstr>Adjustments</vt:lpstr>
      <vt:lpstr>DGA MAP</vt:lpstr>
      <vt:lpstr>DGA ACA</vt:lpstr>
      <vt:lpstr>DGA MCHIP</vt:lpstr>
      <vt:lpstr>DGA SCHIP</vt:lpstr>
      <vt:lpstr>Sheet1</vt:lpstr>
      <vt:lpstr>'Actual to Budget'!Print_Area</vt:lpstr>
      <vt:lpstr>Analysis!Print_Area</vt:lpstr>
      <vt:lpstr>'SUMMARY BY COS'!Print_Area</vt:lpstr>
      <vt:lpstr>ACA!Print_Titles</vt:lpstr>
      <vt:lpstr>'Budget Analysis Report'!Print_Titles</vt:lpstr>
      <vt:lpstr>MAP!Print_Titles</vt:lpstr>
      <vt:lpstr>MCHIP!Print_Titles</vt:lpstr>
      <vt:lpstr>SCHIP!Print_Titles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Scott, Jonathan T (CHFS DMS)</cp:lastModifiedBy>
  <cp:lastPrinted>2024-01-17T21:21:23Z</cp:lastPrinted>
  <dcterms:created xsi:type="dcterms:W3CDTF">2014-09-03T18:24:23Z</dcterms:created>
  <dcterms:modified xsi:type="dcterms:W3CDTF">2026-05-27T18:28:49Z</dcterms:modified>
</cp:coreProperties>
</file>